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05" yWindow="-105" windowWidth="23250" windowHeight="13170" tabRatio="599"/>
  </bookViews>
  <sheets>
    <sheet name="日程表202510" sheetId="18" r:id="rId1"/>
    <sheet name="星取表Reg" sheetId="21" r:id="rId2"/>
    <sheet name="星取表Jr" sheetId="22" r:id="rId3"/>
    <sheet name="データ２" sheetId="10" state="hidden" r:id="rId4"/>
  </sheets>
  <definedNames>
    <definedName name="_xlnm.Print_Area" localSheetId="0">日程表202510!$A$1:$U$117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18" l="1"/>
  <c r="D41" i="18"/>
  <c r="Q50" i="18"/>
  <c r="Q48" i="18"/>
  <c r="D15" i="18"/>
  <c r="D13" i="18"/>
  <c r="AL42" i="22"/>
  <c r="AK42" i="22"/>
  <c r="AI42" i="22"/>
  <c r="AH42" i="22"/>
  <c r="AG42" i="22"/>
  <c r="AJ42" i="22" s="1"/>
  <c r="AL40" i="22"/>
  <c r="AK40" i="22"/>
  <c r="AI40" i="22"/>
  <c r="AH40" i="22"/>
  <c r="AG40" i="22"/>
  <c r="AJ40" i="22" s="1"/>
  <c r="AL38" i="22"/>
  <c r="AI38" i="22"/>
  <c r="AK38" i="22" s="1"/>
  <c r="AH38" i="22"/>
  <c r="AG38" i="22"/>
  <c r="AJ38" i="22" s="1"/>
  <c r="AL36" i="22"/>
  <c r="AK36" i="22"/>
  <c r="AI36" i="22"/>
  <c r="AH36" i="22"/>
  <c r="AG36" i="22"/>
  <c r="AJ36" i="22" s="1"/>
  <c r="AL34" i="22"/>
  <c r="AK34" i="22"/>
  <c r="AJ34" i="22"/>
  <c r="AI34" i="22"/>
  <c r="AH34" i="22"/>
  <c r="AG34" i="22"/>
  <c r="AL32" i="22"/>
  <c r="AK32" i="22"/>
  <c r="AI32" i="22"/>
  <c r="AH32" i="22"/>
  <c r="AG32" i="22"/>
  <c r="AJ32" i="22" s="1"/>
  <c r="AL30" i="22"/>
  <c r="AK30" i="22"/>
  <c r="AI30" i="22"/>
  <c r="AH30" i="22"/>
  <c r="AG30" i="22"/>
  <c r="AJ30" i="22" s="1"/>
  <c r="AL28" i="22"/>
  <c r="AK28" i="22"/>
  <c r="AJ28" i="22"/>
  <c r="AI28" i="22"/>
  <c r="AI44" i="22" s="1"/>
  <c r="AH28" i="22"/>
  <c r="AH44" i="22" s="1"/>
  <c r="AG28" i="22"/>
  <c r="AD27" i="22"/>
  <c r="X27" i="22"/>
  <c r="U27" i="22"/>
  <c r="R27" i="22"/>
  <c r="O27" i="22"/>
  <c r="L27" i="22"/>
  <c r="I27" i="22"/>
  <c r="F27" i="22"/>
  <c r="C27" i="22"/>
  <c r="B26" i="22"/>
  <c r="AN23" i="22"/>
  <c r="AL23" i="22"/>
  <c r="AK23" i="22"/>
  <c r="AI23" i="22"/>
  <c r="AH23" i="22"/>
  <c r="AG23" i="22"/>
  <c r="AJ23" i="22" s="1"/>
  <c r="AN21" i="22"/>
  <c r="AL21" i="22"/>
  <c r="AK21" i="22"/>
  <c r="AI21" i="22"/>
  <c r="AH21" i="22"/>
  <c r="AG21" i="22"/>
  <c r="AJ21" i="22" s="1"/>
  <c r="AN19" i="22"/>
  <c r="AL19" i="22"/>
  <c r="AK19" i="22"/>
  <c r="AI19" i="22"/>
  <c r="AH19" i="22"/>
  <c r="AG19" i="22"/>
  <c r="AJ19" i="22" s="1"/>
  <c r="AN17" i="22"/>
  <c r="AL17" i="22"/>
  <c r="AK17" i="22"/>
  <c r="AI17" i="22"/>
  <c r="AH17" i="22"/>
  <c r="AG17" i="22"/>
  <c r="AN15" i="22"/>
  <c r="AL15" i="22"/>
  <c r="AK15" i="22"/>
  <c r="AJ15" i="22"/>
  <c r="AI15" i="22"/>
  <c r="AH15" i="22"/>
  <c r="AG15" i="22"/>
  <c r="AN13" i="22"/>
  <c r="AL13" i="22"/>
  <c r="AK13" i="22"/>
  <c r="AI13" i="22"/>
  <c r="AH13" i="22"/>
  <c r="AG13" i="22"/>
  <c r="AN11" i="22"/>
  <c r="AL11" i="22"/>
  <c r="AK11" i="22"/>
  <c r="AI11" i="22"/>
  <c r="AH11" i="22"/>
  <c r="AG11" i="22"/>
  <c r="AJ11" i="22" s="1"/>
  <c r="AN9" i="22"/>
  <c r="AL9" i="22"/>
  <c r="AK9" i="22"/>
  <c r="AI9" i="22"/>
  <c r="AH9" i="22"/>
  <c r="AG9" i="22"/>
  <c r="AJ9" i="22" s="1"/>
  <c r="AN7" i="22"/>
  <c r="AL7" i="22"/>
  <c r="AK7" i="22"/>
  <c r="AI7" i="22"/>
  <c r="AH7" i="22"/>
  <c r="AG7" i="22"/>
  <c r="AJ7" i="22" s="1"/>
  <c r="AN5" i="22"/>
  <c r="AL5" i="22"/>
  <c r="AK5" i="22"/>
  <c r="AI5" i="22"/>
  <c r="AH5" i="22"/>
  <c r="AG5" i="22"/>
  <c r="AJ5" i="22" s="1"/>
  <c r="AD4" i="22"/>
  <c r="AA4" i="22"/>
  <c r="X4" i="22"/>
  <c r="U4" i="22"/>
  <c r="R4" i="22"/>
  <c r="O4" i="22"/>
  <c r="L4" i="22"/>
  <c r="I4" i="22"/>
  <c r="F4" i="22"/>
  <c r="C4" i="22"/>
  <c r="B3" i="22"/>
  <c r="AB40" i="21"/>
  <c r="AF38" i="21"/>
  <c r="AE38" i="21"/>
  <c r="AC38" i="21"/>
  <c r="AB38" i="21"/>
  <c r="AA38" i="21"/>
  <c r="AD38" i="21" s="1"/>
  <c r="AF36" i="21"/>
  <c r="AE36" i="21"/>
  <c r="AC36" i="21"/>
  <c r="AB36" i="21"/>
  <c r="AA36" i="21"/>
  <c r="AD36" i="21" s="1"/>
  <c r="AF34" i="21"/>
  <c r="AE34" i="21"/>
  <c r="AC34" i="21"/>
  <c r="AB34" i="21"/>
  <c r="AA34" i="21"/>
  <c r="AD34" i="21" s="1"/>
  <c r="AF32" i="21"/>
  <c r="AE32" i="21"/>
  <c r="AC32" i="21"/>
  <c r="AB32" i="21"/>
  <c r="AA32" i="21"/>
  <c r="AD32" i="21" s="1"/>
  <c r="AF30" i="21"/>
  <c r="AE30" i="21"/>
  <c r="AC30" i="21"/>
  <c r="AB30" i="21"/>
  <c r="AA30" i="21"/>
  <c r="AD30" i="21" s="1"/>
  <c r="AF28" i="21"/>
  <c r="AE28" i="21"/>
  <c r="AC28" i="21"/>
  <c r="AB28" i="21"/>
  <c r="AA28" i="21"/>
  <c r="AD28" i="21" s="1"/>
  <c r="AF26" i="21"/>
  <c r="AE26" i="21"/>
  <c r="AC26" i="21"/>
  <c r="AC40" i="21" s="1"/>
  <c r="AB26" i="21"/>
  <c r="AA26" i="21"/>
  <c r="R25" i="21"/>
  <c r="O25" i="21"/>
  <c r="L25" i="21"/>
  <c r="I25" i="21"/>
  <c r="F25" i="21"/>
  <c r="C25" i="21"/>
  <c r="AF17" i="21"/>
  <c r="AE17" i="21"/>
  <c r="AD17" i="21"/>
  <c r="AC17" i="21"/>
  <c r="AB17" i="21"/>
  <c r="AA17" i="21"/>
  <c r="AF15" i="21"/>
  <c r="AE15" i="21"/>
  <c r="AC15" i="21"/>
  <c r="AB15" i="21"/>
  <c r="AA15" i="21"/>
  <c r="AD15" i="21" s="1"/>
  <c r="AF13" i="21"/>
  <c r="AE13" i="21"/>
  <c r="AC13" i="21"/>
  <c r="AB13" i="21"/>
  <c r="AA13" i="21"/>
  <c r="AD13" i="21" s="1"/>
  <c r="AF11" i="21"/>
  <c r="AE11" i="21"/>
  <c r="AC11" i="21"/>
  <c r="AB11" i="21"/>
  <c r="AA11" i="21"/>
  <c r="AD11" i="21" s="1"/>
  <c r="AF9" i="21"/>
  <c r="AE9" i="21"/>
  <c r="AC9" i="21"/>
  <c r="AB9" i="21"/>
  <c r="AA9" i="21"/>
  <c r="AD9" i="21" s="1"/>
  <c r="AF7" i="21"/>
  <c r="AE7" i="21"/>
  <c r="AC7" i="21"/>
  <c r="AB7" i="21"/>
  <c r="AA7" i="21"/>
  <c r="AD7" i="21" s="1"/>
  <c r="AF5" i="21"/>
  <c r="AE5" i="21"/>
  <c r="AC5" i="21"/>
  <c r="AB5" i="21"/>
  <c r="AA5" i="21"/>
  <c r="AF3" i="21"/>
  <c r="AE3" i="21"/>
  <c r="AC3" i="21"/>
  <c r="AB3" i="21"/>
  <c r="AA3" i="21"/>
  <c r="X2" i="21"/>
  <c r="U2" i="21"/>
  <c r="R2" i="21"/>
  <c r="O2" i="21"/>
  <c r="L2" i="21"/>
  <c r="I2" i="21"/>
  <c r="F2" i="21"/>
  <c r="C2" i="21"/>
  <c r="B1" i="21"/>
  <c r="S36" i="18"/>
  <c r="Q36" i="18"/>
  <c r="S34" i="18"/>
  <c r="Q34" i="18"/>
  <c r="Q55" i="18"/>
  <c r="S55" i="18"/>
  <c r="Q57" i="18"/>
  <c r="S57" i="18"/>
  <c r="U22" i="18"/>
  <c r="U20" i="18"/>
  <c r="F57" i="18"/>
  <c r="F55" i="18"/>
  <c r="B57" i="18"/>
  <c r="B55" i="18"/>
  <c r="J22" i="18"/>
  <c r="J20" i="18"/>
  <c r="D22" i="18"/>
  <c r="D20" i="18"/>
  <c r="AD3" i="21" l="1"/>
  <c r="AB19" i="21"/>
  <c r="AC19" i="21"/>
  <c r="AA19" i="21"/>
  <c r="AJ17" i="22"/>
  <c r="AJ13" i="22"/>
  <c r="AI25" i="22"/>
  <c r="AH25" i="22"/>
  <c r="AG36" i="21"/>
  <c r="AG28" i="21"/>
  <c r="AG30" i="21"/>
  <c r="AG38" i="21"/>
  <c r="AG25" i="22"/>
  <c r="AD26" i="21"/>
  <c r="AG26" i="21" s="1"/>
  <c r="AD5" i="21"/>
  <c r="AA40" i="21"/>
  <c r="AG44" i="22"/>
  <c r="AG17" i="21" l="1"/>
  <c r="AG13" i="21"/>
  <c r="AG32" i="21"/>
  <c r="AG34" i="21"/>
  <c r="AG15" i="21"/>
  <c r="AG3" i="21"/>
  <c r="U61" i="18"/>
  <c r="D66" i="18"/>
  <c r="B66" i="18"/>
  <c r="D64" i="18"/>
  <c r="B64" i="18"/>
  <c r="U3" i="18"/>
  <c r="M55" i="18" l="1"/>
  <c r="O50" i="18"/>
  <c r="M50" i="18"/>
  <c r="O48" i="18"/>
  <c r="M48" i="18"/>
  <c r="U29" i="18"/>
  <c r="S29" i="18"/>
  <c r="U27" i="18"/>
  <c r="S27" i="18"/>
  <c r="Q22" i="18"/>
  <c r="Q20" i="18"/>
  <c r="H36" i="18"/>
  <c r="F36" i="18"/>
  <c r="D36" i="18"/>
  <c r="B36" i="18"/>
  <c r="H34" i="18"/>
  <c r="F34" i="18"/>
  <c r="D34" i="18"/>
  <c r="B34" i="18"/>
  <c r="H29" i="18"/>
  <c r="F29" i="18"/>
  <c r="B29" i="18"/>
  <c r="H27" i="18"/>
  <c r="F27" i="18"/>
  <c r="B27" i="18"/>
  <c r="D50" i="18"/>
  <c r="B50" i="18"/>
  <c r="D48" i="18"/>
  <c r="B48" i="18"/>
  <c r="S43" i="18"/>
  <c r="Q43" i="18"/>
  <c r="S41" i="18"/>
  <c r="Q41" i="18"/>
  <c r="S15" i="18"/>
  <c r="O15" i="18"/>
  <c r="M15" i="18"/>
  <c r="S13" i="18"/>
  <c r="O13" i="18"/>
  <c r="M13" i="18"/>
  <c r="S8" i="18"/>
  <c r="Q8" i="18"/>
  <c r="O8" i="18"/>
  <c r="M8" i="18"/>
  <c r="S6" i="18"/>
  <c r="Q6" i="18"/>
  <c r="O6" i="18"/>
  <c r="M6" i="18"/>
  <c r="H15" i="18"/>
  <c r="F15" i="18"/>
  <c r="B15" i="18"/>
  <c r="H13" i="18"/>
  <c r="F13" i="18"/>
  <c r="B13" i="18"/>
  <c r="H8" i="18"/>
  <c r="F8" i="18"/>
  <c r="D8" i="18"/>
  <c r="B8" i="18"/>
  <c r="H6" i="18"/>
  <c r="F6" i="18"/>
  <c r="D6" i="18"/>
  <c r="B6" i="18"/>
  <c r="F22" i="18" l="1"/>
  <c r="B22" i="18"/>
  <c r="F20" i="18"/>
  <c r="B20" i="18"/>
  <c r="O29" i="18" l="1"/>
  <c r="M29" i="18"/>
  <c r="O27" i="18"/>
  <c r="M27" i="18"/>
</calcChain>
</file>

<file path=xl/sharedStrings.xml><?xml version="1.0" encoding="utf-8"?>
<sst xmlns="http://schemas.openxmlformats.org/spreadsheetml/2006/main" count="661" uniqueCount="131">
  <si>
    <t>上野クラブ</t>
    <rPh sb="0" eb="2">
      <t>ウエノ</t>
    </rPh>
    <phoneticPr fontId="1"/>
  </si>
  <si>
    <t>No.1</t>
    <phoneticPr fontId="1"/>
  </si>
  <si>
    <t>浅草ビーバーズ</t>
    <rPh sb="0" eb="2">
      <t>アサクサ</t>
    </rPh>
    <phoneticPr fontId="1"/>
  </si>
  <si>
    <t>サンジュニア</t>
    <phoneticPr fontId="1"/>
  </si>
  <si>
    <t>台東レインボーズ</t>
    <rPh sb="0" eb="2">
      <t>タイトウ</t>
    </rPh>
    <phoneticPr fontId="1"/>
  </si>
  <si>
    <t>フェニックス</t>
    <phoneticPr fontId="1"/>
  </si>
  <si>
    <t>練　習　枠</t>
    <rPh sb="0" eb="1">
      <t>ネリ</t>
    </rPh>
    <rPh sb="2" eb="3">
      <t>シュウ</t>
    </rPh>
    <rPh sb="4" eb="5">
      <t>ワク</t>
    </rPh>
    <phoneticPr fontId="1"/>
  </si>
  <si>
    <t>台東キャンディーズ</t>
    <rPh sb="0" eb="2">
      <t>タイトウ</t>
    </rPh>
    <phoneticPr fontId="1"/>
  </si>
  <si>
    <t>ＬＣジュニア</t>
    <phoneticPr fontId="1"/>
  </si>
  <si>
    <t>ライナーズ</t>
    <phoneticPr fontId="1"/>
  </si>
  <si>
    <t>Ｗサンダース</t>
    <phoneticPr fontId="1"/>
  </si>
  <si>
    <t>サンダーボーイズ</t>
    <phoneticPr fontId="1"/>
  </si>
  <si>
    <t>リトルロジャース</t>
    <phoneticPr fontId="1"/>
  </si>
  <si>
    <t>ジャニーズ</t>
    <phoneticPr fontId="1"/>
  </si>
  <si>
    <t>浅草ＢＣ</t>
    <rPh sb="0" eb="2">
      <t>アサクサ</t>
    </rPh>
    <phoneticPr fontId="1"/>
  </si>
  <si>
    <t>中学部</t>
    <rPh sb="0" eb="3">
      <t>チュウガクブ</t>
    </rPh>
    <phoneticPr fontId="1"/>
  </si>
  <si>
    <t>サンジュニア</t>
  </si>
  <si>
    <t>ドルフィンズ</t>
  </si>
  <si>
    <t>学童部</t>
    <rPh sb="0" eb="2">
      <t>ガクドウ</t>
    </rPh>
    <rPh sb="2" eb="3">
      <t>ブ</t>
    </rPh>
    <phoneticPr fontId="1"/>
  </si>
  <si>
    <t>三郷</t>
    <rPh sb="0" eb="2">
      <t>ミサト</t>
    </rPh>
    <phoneticPr fontId="1"/>
  </si>
  <si>
    <t>＋１</t>
    <phoneticPr fontId="1"/>
  </si>
  <si>
    <t>浅草ブレイカーズ</t>
    <rPh sb="0" eb="2">
      <t>アサクサ</t>
    </rPh>
    <phoneticPr fontId="1"/>
  </si>
  <si>
    <t>＋0.5</t>
    <phoneticPr fontId="1"/>
  </si>
  <si>
    <t>ビバライナーズ</t>
    <phoneticPr fontId="1"/>
  </si>
  <si>
    <t>上野ビーバーズ</t>
    <rPh sb="0" eb="2">
      <t>ウエノ</t>
    </rPh>
    <phoneticPr fontId="1"/>
  </si>
  <si>
    <t>ボールメイツ</t>
    <phoneticPr fontId="1"/>
  </si>
  <si>
    <t>１０月１８日（土）白鬚球場１</t>
    <rPh sb="6" eb="7">
      <t>ド</t>
    </rPh>
    <rPh sb="8" eb="10">
      <t>シラヒゲ</t>
    </rPh>
    <rPh sb="10" eb="12">
      <t>キュウジョウ</t>
    </rPh>
    <phoneticPr fontId="1"/>
  </si>
  <si>
    <t>１０月１８日（土）白鬚球場２</t>
    <rPh sb="5" eb="6">
      <t>ド</t>
    </rPh>
    <rPh sb="7" eb="9">
      <t>シラヒゲ</t>
    </rPh>
    <rPh sb="9" eb="11">
      <t>キュウジョウ</t>
    </rPh>
    <phoneticPr fontId="1"/>
  </si>
  <si>
    <t>１０月１８日（土）少年球場</t>
    <rPh sb="2" eb="3">
      <t>１０ガツ</t>
    </rPh>
    <rPh sb="5" eb="6">
      <t>２４カ</t>
    </rPh>
    <rPh sb="7" eb="8">
      <t>ド</t>
    </rPh>
    <rPh sb="9" eb="11">
      <t>ショウネン</t>
    </rPh>
    <rPh sb="11" eb="13">
      <t>キュウジョウ</t>
    </rPh>
    <phoneticPr fontId="1"/>
  </si>
  <si>
    <t>１０月１９日（日）白鬚球場２</t>
    <rPh sb="2" eb="3">
      <t>１０ガツ</t>
    </rPh>
    <rPh sb="5" eb="6">
      <t>２４カ</t>
    </rPh>
    <rPh sb="7" eb="8">
      <t>ニチ</t>
    </rPh>
    <rPh sb="9" eb="11">
      <t>シラヒゲ</t>
    </rPh>
    <rPh sb="11" eb="13">
      <t>キュウジョウ</t>
    </rPh>
    <phoneticPr fontId="1"/>
  </si>
  <si>
    <t>１０月１９日（日）台東千住Ｇ</t>
    <rPh sb="6" eb="7">
      <t>ニチ</t>
    </rPh>
    <rPh sb="7" eb="8">
      <t>ニチ</t>
    </rPh>
    <rPh sb="9" eb="11">
      <t>タイトウ</t>
    </rPh>
    <rPh sb="11" eb="13">
      <t>センジュ</t>
    </rPh>
    <phoneticPr fontId="1"/>
  </si>
  <si>
    <t>１０月２５日（土）白鬚球場２</t>
    <rPh sb="2" eb="3">
      <t>１０ガツ</t>
    </rPh>
    <rPh sb="5" eb="6">
      <t>２４カ</t>
    </rPh>
    <rPh sb="7" eb="8">
      <t>ド</t>
    </rPh>
    <rPh sb="9" eb="11">
      <t>シラヒゲ</t>
    </rPh>
    <rPh sb="11" eb="13">
      <t>キュウジョウ</t>
    </rPh>
    <phoneticPr fontId="1"/>
  </si>
  <si>
    <t>１０月２５日（土）少年球場</t>
    <rPh sb="2" eb="3">
      <t>１０ガツ</t>
    </rPh>
    <rPh sb="5" eb="6">
      <t>２４カ</t>
    </rPh>
    <rPh sb="7" eb="8">
      <t>ド</t>
    </rPh>
    <rPh sb="9" eb="11">
      <t>ショウネン</t>
    </rPh>
    <rPh sb="11" eb="13">
      <t>キュウジョウ</t>
    </rPh>
    <phoneticPr fontId="1"/>
  </si>
  <si>
    <t>１０月２５日（土）リバーサイドＡ面</t>
    <rPh sb="2" eb="3">
      <t>１０ガツ</t>
    </rPh>
    <rPh sb="5" eb="6">
      <t>２４カ</t>
    </rPh>
    <rPh sb="7" eb="8">
      <t>ド</t>
    </rPh>
    <rPh sb="16" eb="17">
      <t>メン</t>
    </rPh>
    <phoneticPr fontId="1"/>
  </si>
  <si>
    <t>１０月２５日（土）台東千住Ｇ</t>
    <rPh sb="6" eb="7">
      <t>ニチ</t>
    </rPh>
    <rPh sb="7" eb="8">
      <t>ド</t>
    </rPh>
    <rPh sb="9" eb="11">
      <t>タイトウ</t>
    </rPh>
    <rPh sb="11" eb="13">
      <t>センジュ</t>
    </rPh>
    <phoneticPr fontId="1"/>
  </si>
  <si>
    <t>１０月２６日（日）白鬚球場２</t>
    <rPh sb="2" eb="3">
      <t>１０ガツ</t>
    </rPh>
    <rPh sb="5" eb="6">
      <t>ニチ</t>
    </rPh>
    <rPh sb="7" eb="8">
      <t>ニチ</t>
    </rPh>
    <rPh sb="9" eb="11">
      <t>シラヒゲ</t>
    </rPh>
    <rPh sb="11" eb="13">
      <t>キュウジョウ</t>
    </rPh>
    <phoneticPr fontId="1"/>
  </si>
  <si>
    <t>１０月２６日（日）少年球場</t>
    <rPh sb="2" eb="3">
      <t>１０ガツ</t>
    </rPh>
    <rPh sb="5" eb="6">
      <t>２４カ</t>
    </rPh>
    <rPh sb="7" eb="8">
      <t>ニチ</t>
    </rPh>
    <rPh sb="9" eb="11">
      <t>ショウネン</t>
    </rPh>
    <rPh sb="11" eb="13">
      <t>キュウジョウ</t>
    </rPh>
    <phoneticPr fontId="1"/>
  </si>
  <si>
    <t>１０月２６日（日）リバーサイドＡ面</t>
    <rPh sb="2" eb="3">
      <t>１０ガツ</t>
    </rPh>
    <rPh sb="5" eb="6">
      <t>２４カ</t>
    </rPh>
    <rPh sb="7" eb="8">
      <t>ニチ</t>
    </rPh>
    <rPh sb="16" eb="17">
      <t>メン</t>
    </rPh>
    <phoneticPr fontId="1"/>
  </si>
  <si>
    <t>台東区少年軟式野球連盟日程表（２０２５年１０月）</t>
    <rPh sb="3" eb="5">
      <t>ショウネン</t>
    </rPh>
    <rPh sb="19" eb="20">
      <t>ネン</t>
    </rPh>
    <phoneticPr fontId="1"/>
  </si>
  <si>
    <t>枠なし</t>
    <rPh sb="0" eb="1">
      <t>ワク</t>
    </rPh>
    <phoneticPr fontId="1"/>
  </si>
  <si>
    <t>１０月２６日（日）三郷サンケイＢ１面（台東Ａ）</t>
    <rPh sb="2" eb="3">
      <t>１０ガツ</t>
    </rPh>
    <rPh sb="5" eb="6">
      <t>２４カ</t>
    </rPh>
    <rPh sb="7" eb="8">
      <t>ニチ</t>
    </rPh>
    <rPh sb="9" eb="11">
      <t>ミサト</t>
    </rPh>
    <rPh sb="17" eb="18">
      <t>メン</t>
    </rPh>
    <rPh sb="19" eb="21">
      <t>タイトウ</t>
    </rPh>
    <phoneticPr fontId="1"/>
  </si>
  <si>
    <t>No.２</t>
    <phoneticPr fontId="1"/>
  </si>
  <si>
    <t>サンダーボーイズ</t>
  </si>
  <si>
    <t>Reリーグ戦　Ａ－８</t>
    <rPh sb="5" eb="6">
      <t>セン</t>
    </rPh>
    <phoneticPr fontId="1"/>
  </si>
  <si>
    <t>ＬＣジュニア</t>
  </si>
  <si>
    <t>審判：</t>
    <rPh sb="0" eb="2">
      <t>シンパン</t>
    </rPh>
    <phoneticPr fontId="1"/>
  </si>
  <si>
    <t>審判部等</t>
    <rPh sb="0" eb="2">
      <t>シンパン</t>
    </rPh>
    <rPh sb="2" eb="4">
      <t>ブトウ</t>
    </rPh>
    <phoneticPr fontId="1"/>
  </si>
  <si>
    <t>球審：</t>
    <rPh sb="0" eb="2">
      <t>キュウシン</t>
    </rPh>
    <phoneticPr fontId="1"/>
  </si>
  <si>
    <t>教育リーグ</t>
    <rPh sb="0" eb="2">
      <t>キョウイク</t>
    </rPh>
    <phoneticPr fontId="1"/>
  </si>
  <si>
    <t>レインボーズ</t>
    <phoneticPr fontId="1"/>
  </si>
  <si>
    <t>１０月↓</t>
    <rPh sb="2" eb="3">
      <t>ガツ</t>
    </rPh>
    <phoneticPr fontId="1"/>
  </si>
  <si>
    <t>サンジュニアＡ</t>
    <phoneticPr fontId="1"/>
  </si>
  <si>
    <t>１０月１８日（土）リバーサイドＡ面</t>
    <rPh sb="2" eb="3">
      <t>ガツ</t>
    </rPh>
    <rPh sb="5" eb="6">
      <t>ニチ</t>
    </rPh>
    <rPh sb="7" eb="8">
      <t>ド</t>
    </rPh>
    <rPh sb="16" eb="17">
      <t>メン</t>
    </rPh>
    <phoneticPr fontId="1"/>
  </si>
  <si>
    <t>１０月１９日（日）リバーサイドＢ面</t>
    <rPh sb="2" eb="3">
      <t>ガツ</t>
    </rPh>
    <rPh sb="5" eb="6">
      <t>ニチ</t>
    </rPh>
    <rPh sb="7" eb="8">
      <t>ニチ</t>
    </rPh>
    <rPh sb="16" eb="17">
      <t>メン</t>
    </rPh>
    <phoneticPr fontId="1"/>
  </si>
  <si>
    <t>１０月１９日（日）リバーサイドＡ面</t>
    <rPh sb="2" eb="3">
      <t>ガツ</t>
    </rPh>
    <rPh sb="5" eb="6">
      <t>ニチ</t>
    </rPh>
    <rPh sb="7" eb="8">
      <t>ニチ</t>
    </rPh>
    <rPh sb="16" eb="17">
      <t>メン</t>
    </rPh>
    <phoneticPr fontId="1"/>
  </si>
  <si>
    <t>１０月２５日（土）リバーサイドＢ面</t>
    <rPh sb="2" eb="3">
      <t>ガツ</t>
    </rPh>
    <rPh sb="5" eb="6">
      <t>ニチ</t>
    </rPh>
    <rPh sb="7" eb="8">
      <t>ド</t>
    </rPh>
    <rPh sb="16" eb="17">
      <t>メン</t>
    </rPh>
    <phoneticPr fontId="1"/>
  </si>
  <si>
    <t>表彰式</t>
    <rPh sb="0" eb="3">
      <t>ヒョウショウシキ</t>
    </rPh>
    <phoneticPr fontId="1"/>
  </si>
  <si>
    <t>中学区民決勝</t>
    <rPh sb="0" eb="2">
      <t>チュウガク</t>
    </rPh>
    <rPh sb="2" eb="4">
      <t>クミン</t>
    </rPh>
    <rPh sb="4" eb="6">
      <t>ケッショウ</t>
    </rPh>
    <phoneticPr fontId="1"/>
  </si>
  <si>
    <t>当該</t>
    <rPh sb="0" eb="2">
      <t>トウガイ</t>
    </rPh>
    <phoneticPr fontId="1"/>
  </si>
  <si>
    <t>中学オープン戦</t>
    <rPh sb="0" eb="2">
      <t>チュウガク</t>
    </rPh>
    <rPh sb="6" eb="7">
      <t>セン</t>
    </rPh>
    <phoneticPr fontId="1"/>
  </si>
  <si>
    <r>
      <t>１０月２６日（日）白鬚球場１・・・</t>
    </r>
    <r>
      <rPr>
        <b/>
        <sz val="11"/>
        <color rgb="FFFF0000"/>
        <rFont val="ＭＳ Ｐゴシック"/>
        <family val="3"/>
        <charset val="128"/>
      </rPr>
      <t>サンジュニア練馬さわやか大会</t>
    </r>
    <rPh sb="2" eb="3">
      <t>１０ガツ</t>
    </rPh>
    <rPh sb="5" eb="6">
      <t>ニチ</t>
    </rPh>
    <rPh sb="7" eb="8">
      <t>ニチ</t>
    </rPh>
    <rPh sb="9" eb="11">
      <t>シラヒゲ</t>
    </rPh>
    <rPh sb="11" eb="13">
      <t>キュウジョウ</t>
    </rPh>
    <rPh sb="23" eb="25">
      <t>ネリマ</t>
    </rPh>
    <rPh sb="29" eb="31">
      <t>タイカイ</t>
    </rPh>
    <phoneticPr fontId="1"/>
  </si>
  <si>
    <t>現在</t>
    <rPh sb="0" eb="2">
      <t>ゲンザイ</t>
    </rPh>
    <phoneticPr fontId="1"/>
  </si>
  <si>
    <t>台東区少年野球                  第３１回リーグ戦              Aブロック            ２０２５</t>
    <phoneticPr fontId="1"/>
  </si>
  <si>
    <t>勝</t>
    <rPh sb="0" eb="1">
      <t>カ</t>
    </rPh>
    <phoneticPr fontId="1"/>
  </si>
  <si>
    <t>負</t>
    <rPh sb="0" eb="1">
      <t>マ</t>
    </rPh>
    <phoneticPr fontId="1"/>
  </si>
  <si>
    <t>分</t>
    <rPh sb="0" eb="1">
      <t>フン</t>
    </rPh>
    <phoneticPr fontId="1"/>
  </si>
  <si>
    <t>勝点</t>
    <rPh sb="0" eb="1">
      <t>カチ</t>
    </rPh>
    <rPh sb="1" eb="2">
      <t>テン</t>
    </rPh>
    <phoneticPr fontId="1"/>
  </si>
  <si>
    <t>失点</t>
    <rPh sb="0" eb="2">
      <t>シッテン</t>
    </rPh>
    <phoneticPr fontId="1"/>
  </si>
  <si>
    <t>得点</t>
    <rPh sb="0" eb="2">
      <t>トクテン</t>
    </rPh>
    <phoneticPr fontId="1"/>
  </si>
  <si>
    <t>順位</t>
    <rPh sb="0" eb="2">
      <t>ジュンイ</t>
    </rPh>
    <phoneticPr fontId="1"/>
  </si>
  <si>
    <t>＊</t>
    <phoneticPr fontId="1"/>
  </si>
  <si>
    <t>Ａ－１</t>
    <phoneticPr fontId="1"/>
  </si>
  <si>
    <t>○</t>
    <phoneticPr fontId="1"/>
  </si>
  <si>
    <t>Ａ－６</t>
    <phoneticPr fontId="1"/>
  </si>
  <si>
    <t>A－７</t>
    <phoneticPr fontId="1"/>
  </si>
  <si>
    <t>-</t>
    <phoneticPr fontId="1"/>
  </si>
  <si>
    <t>●</t>
    <phoneticPr fontId="1"/>
  </si>
  <si>
    <t>Ａ－８</t>
    <phoneticPr fontId="1"/>
  </si>
  <si>
    <t>Ａ－１１</t>
    <phoneticPr fontId="1"/>
  </si>
  <si>
    <t>Ａ－１３</t>
    <phoneticPr fontId="1"/>
  </si>
  <si>
    <t>Ａ－１５</t>
    <phoneticPr fontId="1"/>
  </si>
  <si>
    <t>Ａ－１８</t>
    <phoneticPr fontId="1"/>
  </si>
  <si>
    <t>上野クラブ</t>
    <rPh sb="0" eb="1">
      <t>ウエノ</t>
    </rPh>
    <phoneticPr fontId="1"/>
  </si>
  <si>
    <t>Ａ－２２</t>
    <phoneticPr fontId="1"/>
  </si>
  <si>
    <t>Ａ－２０</t>
    <phoneticPr fontId="1"/>
  </si>
  <si>
    <t>Ａ－２５</t>
    <phoneticPr fontId="1"/>
  </si>
  <si>
    <t>Ａ－２１</t>
    <phoneticPr fontId="1"/>
  </si>
  <si>
    <t>Ａ－２７</t>
    <phoneticPr fontId="1"/>
  </si>
  <si>
    <t>Ａ－２８</t>
    <phoneticPr fontId="1"/>
  </si>
  <si>
    <t>台東区少年野球                    第３１回リーグ戦              Ｂブロック                         ２０２５</t>
    <phoneticPr fontId="1"/>
  </si>
  <si>
    <t>暫定順位</t>
    <rPh sb="0" eb="2">
      <t>ザンテイ</t>
    </rPh>
    <rPh sb="2" eb="4">
      <t>ジュンイ</t>
    </rPh>
    <phoneticPr fontId="1"/>
  </si>
  <si>
    <t>浅草ブレイカーズ</t>
    <rPh sb="0" eb="1">
      <t>アサクサ</t>
    </rPh>
    <phoneticPr fontId="1"/>
  </si>
  <si>
    <t>△</t>
    <phoneticPr fontId="1"/>
  </si>
  <si>
    <t>Ｂ－５</t>
    <phoneticPr fontId="1"/>
  </si>
  <si>
    <t>Ｂ－９</t>
    <phoneticPr fontId="1"/>
  </si>
  <si>
    <t>Ｂ－１２</t>
    <phoneticPr fontId="1"/>
  </si>
  <si>
    <t>Ｂ－１４</t>
    <phoneticPr fontId="1"/>
  </si>
  <si>
    <t>台東レインボーズ</t>
    <rPh sb="0" eb="1">
      <t>タイトウ</t>
    </rPh>
    <phoneticPr fontId="1"/>
  </si>
  <si>
    <t>Ｂ－１５</t>
    <phoneticPr fontId="1"/>
  </si>
  <si>
    <t>Ｂ－１６</t>
    <phoneticPr fontId="1"/>
  </si>
  <si>
    <t>Ｂ－１７</t>
    <phoneticPr fontId="1"/>
  </si>
  <si>
    <t>Ｂ－１８</t>
    <phoneticPr fontId="1"/>
  </si>
  <si>
    <t>Ｂ－１９</t>
    <phoneticPr fontId="1"/>
  </si>
  <si>
    <t>Ｂ－２０</t>
    <phoneticPr fontId="1"/>
  </si>
  <si>
    <t>Ｂ－２１</t>
    <phoneticPr fontId="1"/>
  </si>
  <si>
    <t>令和７年度　教育リーグ　星取表</t>
    <rPh sb="0" eb="2">
      <t>レイワ</t>
    </rPh>
    <rPh sb="3" eb="5">
      <t>ネンド</t>
    </rPh>
    <rPh sb="6" eb="8">
      <t>キョウイク</t>
    </rPh>
    <rPh sb="12" eb="15">
      <t>ホシトリヒョウ</t>
    </rPh>
    <phoneticPr fontId="34"/>
  </si>
  <si>
    <t>主催     台東区少年軟式野球連盟</t>
    <rPh sb="10" eb="12">
      <t>ショウネン</t>
    </rPh>
    <phoneticPr fontId="1"/>
  </si>
  <si>
    <t>台東区少年野球                    第３１回　　　　　　　　　　　　　　　教育リーグ戦                                ２０２５</t>
    <rPh sb="27" eb="28">
      <t>ダイ</t>
    </rPh>
    <rPh sb="30" eb="31">
      <t>カイ</t>
    </rPh>
    <rPh sb="46" eb="48">
      <t>キョウイク</t>
    </rPh>
    <phoneticPr fontId="1"/>
  </si>
  <si>
    <t>残</t>
    <rPh sb="0" eb="1">
      <t>ザン</t>
    </rPh>
    <phoneticPr fontId="1"/>
  </si>
  <si>
    <t>ＬＣジュニア</t>
    <phoneticPr fontId="34"/>
  </si>
  <si>
    <t>＊</t>
  </si>
  <si>
    <t>-</t>
  </si>
  <si>
    <t>-</t>
    <phoneticPr fontId="34"/>
  </si>
  <si>
    <t>リトルロジャース</t>
    <phoneticPr fontId="34"/>
  </si>
  <si>
    <t>サンジュニア</t>
    <phoneticPr fontId="34"/>
  </si>
  <si>
    <t>サンダーボーイズ</t>
    <phoneticPr fontId="34"/>
  </si>
  <si>
    <t>フェニックス</t>
    <phoneticPr fontId="34"/>
  </si>
  <si>
    <t>ジャニーズ</t>
    <phoneticPr fontId="34"/>
  </si>
  <si>
    <t>浅草ブレイカーズ</t>
    <rPh sb="0" eb="2">
      <t>アサクサ</t>
    </rPh>
    <phoneticPr fontId="34"/>
  </si>
  <si>
    <t>浅草ベースボールクラブ</t>
    <rPh sb="0" eb="2">
      <t>アサクサ</t>
    </rPh>
    <phoneticPr fontId="34"/>
  </si>
  <si>
    <t>上野＆ビーバーズ</t>
    <rPh sb="0" eb="2">
      <t>ウエノ</t>
    </rPh>
    <phoneticPr fontId="1"/>
  </si>
  <si>
    <t>台東区少年野球                    第２９回　　　　　　　　　　　　　　　教育リーグ戦              Ｂブロック                          ２０２３</t>
    <rPh sb="27" eb="28">
      <t>ダイ</t>
    </rPh>
    <rPh sb="30" eb="31">
      <t>カイ</t>
    </rPh>
    <rPh sb="46" eb="48">
      <t>キョウイク</t>
    </rPh>
    <phoneticPr fontId="1"/>
  </si>
  <si>
    <t>区民体育祭　＆　Ｊ：ＣＯＭ旗台東区大会決勝
(ロジャースvs.ビバライナーズ)</t>
    <rPh sb="0" eb="2">
      <t>クミン</t>
    </rPh>
    <rPh sb="2" eb="5">
      <t>タイイクサイ</t>
    </rPh>
    <rPh sb="13" eb="14">
      <t>ハタ</t>
    </rPh>
    <rPh sb="14" eb="17">
      <t>タイトウク</t>
    </rPh>
    <rPh sb="17" eb="19">
      <t>タイカイ</t>
    </rPh>
    <rPh sb="19" eb="21">
      <t>ケッショウ</t>
    </rPh>
    <phoneticPr fontId="1"/>
  </si>
  <si>
    <t>１０月</t>
    <rPh sb="2" eb="3">
      <t>ガツ</t>
    </rPh>
    <phoneticPr fontId="1"/>
  </si>
  <si>
    <t>×</t>
    <phoneticPr fontId="1"/>
  </si>
  <si>
    <t>練習枠（ロジャース取得）</t>
    <rPh sb="0" eb="1">
      <t>ネリ</t>
    </rPh>
    <rPh sb="1" eb="2">
      <t>シュウ</t>
    </rPh>
    <rPh sb="2" eb="3">
      <t>ワク</t>
    </rPh>
    <rPh sb="9" eb="11">
      <t>シュトク</t>
    </rPh>
    <phoneticPr fontId="1"/>
  </si>
  <si>
    <t>3,4</t>
    <phoneticPr fontId="1"/>
  </si>
  <si>
    <r>
      <t>１０月１９日（日）白鬚球場１・・・</t>
    </r>
    <r>
      <rPr>
        <b/>
        <sz val="11"/>
        <color rgb="FFFF0000"/>
        <rFont val="ＭＳ Ｐゴシック"/>
        <family val="3"/>
        <charset val="128"/>
      </rPr>
      <t>フェニックス若獅子１回戦＆キャンディーズシスタージャビ杯（世田谷遠征）</t>
    </r>
    <rPh sb="2" eb="3">
      <t>１０ガツ</t>
    </rPh>
    <rPh sb="5" eb="6">
      <t>ニチ</t>
    </rPh>
    <rPh sb="7" eb="8">
      <t>ニチ</t>
    </rPh>
    <rPh sb="9" eb="11">
      <t>シラヒゲ</t>
    </rPh>
    <rPh sb="11" eb="13">
      <t>キュウジョウ</t>
    </rPh>
    <rPh sb="23" eb="26">
      <t>ワカシシ</t>
    </rPh>
    <rPh sb="27" eb="29">
      <t>カイセン</t>
    </rPh>
    <rPh sb="44" eb="45">
      <t>ハイ</t>
    </rPh>
    <rPh sb="46" eb="49">
      <t>セタガヤ</t>
    </rPh>
    <rPh sb="49" eb="51">
      <t>エンセイ</t>
    </rPh>
    <phoneticPr fontId="1"/>
  </si>
  <si>
    <r>
      <t>１０月２５日（土）白鬚球場１・・・</t>
    </r>
    <r>
      <rPr>
        <b/>
        <sz val="11"/>
        <color rgb="FFFF0000"/>
        <rFont val="ＭＳ Ｐゴシック"/>
        <family val="3"/>
        <charset val="128"/>
      </rPr>
      <t>キャンディーズＴＧＬ決勝１回戦（板橋区城北公園グランド）</t>
    </r>
    <rPh sb="6" eb="7">
      <t>ド</t>
    </rPh>
    <rPh sb="8" eb="10">
      <t>シラヒゲ</t>
    </rPh>
    <rPh sb="10" eb="12">
      <t>キュウジョウ</t>
    </rPh>
    <rPh sb="27" eb="29">
      <t>ケッショウ</t>
    </rPh>
    <rPh sb="30" eb="32">
      <t>カイセン</t>
    </rPh>
    <rPh sb="33" eb="36">
      <t>イタバシク</t>
    </rPh>
    <rPh sb="36" eb="38">
      <t>ジョウホク</t>
    </rPh>
    <rPh sb="38" eb="40">
      <t>コウエン</t>
    </rPh>
    <phoneticPr fontId="1"/>
  </si>
  <si>
    <t>東武鉄道杯（準々決勝）
に会場提供</t>
    <rPh sb="0" eb="2">
      <t>トウブ</t>
    </rPh>
    <rPh sb="2" eb="5">
      <t>テツドウハイ</t>
    </rPh>
    <rPh sb="6" eb="8">
      <t>ジュンジュン</t>
    </rPh>
    <rPh sb="8" eb="10">
      <t>ケッショウ</t>
    </rPh>
    <rPh sb="13" eb="15">
      <t>カイジョウ</t>
    </rPh>
    <rPh sb="15" eb="17">
      <t>テイキョウ</t>
    </rPh>
    <phoneticPr fontId="1"/>
  </si>
  <si>
    <r>
      <t>１０月１９日（日）少年球場・・・</t>
    </r>
    <r>
      <rPr>
        <b/>
        <sz val="11"/>
        <color rgb="FFFF0000"/>
        <rFont val="ＭＳ Ｐゴシック"/>
        <family val="3"/>
        <charset val="128"/>
      </rPr>
      <t>ロジャース東武鉄道準々決勝（大沼公園Ｇ）</t>
    </r>
    <rPh sb="2" eb="3">
      <t>１０ガツ</t>
    </rPh>
    <rPh sb="5" eb="6">
      <t>２４カ</t>
    </rPh>
    <rPh sb="7" eb="8">
      <t>ニチ</t>
    </rPh>
    <rPh sb="9" eb="11">
      <t>ショウネン</t>
    </rPh>
    <rPh sb="11" eb="13">
      <t>キュウジョウ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</si>
</sst>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0_);[Red]\(0\)"/>
  </numFmts>
  <fonts count="4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sz val="11"/>
      <name val="HG丸ｺﾞｼｯｸM-PRO"/>
      <family val="3"/>
      <charset val="128"/>
    </font>
    <font>
      <sz val="10"/>
      <name val="ＭＳ Ｐゴシック"/>
      <family val="3"/>
    </font>
    <font>
      <sz val="11"/>
      <color rgb="FF000000"/>
      <name val="MS PGothic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name val="HG丸ｺﾞｼｯｸM-PRO"/>
      <family val="3"/>
      <charset val="128"/>
    </font>
    <font>
      <b/>
      <sz val="9"/>
      <color indexed="10"/>
      <name val="HG丸ｺﾞｼｯｸM-PRO"/>
      <family val="3"/>
      <charset val="128"/>
    </font>
    <font>
      <sz val="22"/>
      <name val="HGS創英角ﾎﾟｯﾌﾟ体"/>
      <family val="3"/>
      <charset val="128"/>
    </font>
    <font>
      <sz val="6"/>
      <name val="ＭＳ Ｐゴシック"/>
      <family val="2"/>
      <charset val="128"/>
      <scheme val="minor"/>
    </font>
    <font>
      <sz val="8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b/>
      <sz val="11"/>
      <color indexed="1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color indexed="9"/>
      <name val="HG丸ｺﾞｼｯｸM-PRO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1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4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" fillId="0" borderId="0">
      <alignment vertical="center"/>
    </xf>
    <xf numFmtId="0" fontId="2" fillId="0" borderId="0"/>
    <xf numFmtId="0" fontId="19" fillId="4" borderId="0" applyNumberFormat="0" applyBorder="0" applyAlignment="0" applyProtection="0">
      <alignment vertical="center"/>
    </xf>
    <xf numFmtId="0" fontId="20" fillId="0" borderId="0"/>
    <xf numFmtId="0" fontId="28" fillId="0" borderId="0"/>
    <xf numFmtId="0" fontId="29" fillId="0" borderId="0"/>
    <xf numFmtId="0" fontId="2" fillId="0" borderId="0"/>
    <xf numFmtId="0" fontId="2" fillId="0" borderId="0">
      <alignment vertical="center"/>
    </xf>
  </cellStyleXfs>
  <cellXfs count="282">
    <xf numFmtId="0" fontId="0" fillId="0" borderId="0" xfId="0"/>
    <xf numFmtId="0" fontId="0" fillId="0" borderId="0" xfId="47" applyFont="1"/>
    <xf numFmtId="0" fontId="21" fillId="0" borderId="0" xfId="47" quotePrefix="1" applyFont="1" applyAlignment="1">
      <alignment horizontal="center"/>
    </xf>
    <xf numFmtId="0" fontId="22" fillId="0" borderId="0" xfId="47" quotePrefix="1" applyFont="1" applyAlignment="1">
      <alignment horizontal="center"/>
    </xf>
    <xf numFmtId="0" fontId="23" fillId="0" borderId="0" xfId="47" quotePrefix="1" applyFont="1" applyAlignment="1">
      <alignment horizontal="left"/>
    </xf>
    <xf numFmtId="0" fontId="22" fillId="0" borderId="0" xfId="47" applyFont="1" applyAlignment="1">
      <alignment horizontal="right"/>
    </xf>
    <xf numFmtId="14" fontId="24" fillId="0" borderId="0" xfId="47" applyNumberFormat="1" applyFont="1" applyAlignment="1">
      <alignment horizontal="right"/>
    </xf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  <xf numFmtId="20" fontId="0" fillId="0" borderId="16" xfId="0" applyNumberFormat="1" applyBorder="1" applyAlignment="1">
      <alignment horizontal="left"/>
    </xf>
    <xf numFmtId="20" fontId="0" fillId="0" borderId="15" xfId="0" applyNumberFormat="1" applyBorder="1" applyAlignment="1">
      <alignment horizontal="left"/>
    </xf>
    <xf numFmtId="20" fontId="3" fillId="0" borderId="0" xfId="0" applyNumberFormat="1" applyFont="1" applyAlignment="1">
      <alignment horizontal="left"/>
    </xf>
    <xf numFmtId="20" fontId="3" fillId="0" borderId="0" xfId="0" applyNumberFormat="1" applyFont="1" applyAlignment="1">
      <alignment horizontal="right"/>
    </xf>
    <xf numFmtId="20" fontId="0" fillId="0" borderId="0" xfId="0" applyNumberFormat="1" applyAlignment="1">
      <alignment horizontal="left"/>
    </xf>
    <xf numFmtId="20" fontId="0" fillId="0" borderId="0" xfId="0" applyNumberFormat="1" applyAlignment="1">
      <alignment horizontal="right"/>
    </xf>
    <xf numFmtId="0" fontId="0" fillId="0" borderId="13" xfId="0" applyBorder="1" applyAlignment="1">
      <alignment horizontal="distributed"/>
    </xf>
    <xf numFmtId="0" fontId="20" fillId="0" borderId="11" xfId="0" applyFont="1" applyBorder="1" applyAlignment="1">
      <alignment horizontal="distributed"/>
    </xf>
    <xf numFmtId="0" fontId="0" fillId="0" borderId="0" xfId="0" applyAlignment="1">
      <alignment horizontal="distributed"/>
    </xf>
    <xf numFmtId="0" fontId="20" fillId="0" borderId="0" xfId="0" applyFont="1" applyAlignment="1">
      <alignment horizontal="distributed"/>
    </xf>
    <xf numFmtId="0" fontId="20" fillId="0" borderId="0" xfId="0" applyFont="1" applyAlignment="1">
      <alignment vertical="center"/>
    </xf>
    <xf numFmtId="0" fontId="0" fillId="0" borderId="17" xfId="0" applyBorder="1" applyAlignment="1">
      <alignment horizontal="left" vertical="center"/>
    </xf>
    <xf numFmtId="0" fontId="0" fillId="0" borderId="10" xfId="0" applyBorder="1"/>
    <xf numFmtId="0" fontId="0" fillId="0" borderId="0" xfId="0" applyAlignment="1">
      <alignment horizontal="left" vertical="center"/>
    </xf>
    <xf numFmtId="0" fontId="0" fillId="0" borderId="14" xfId="0" applyBorder="1" applyAlignment="1">
      <alignment horizontal="distributed"/>
    </xf>
    <xf numFmtId="0" fontId="20" fillId="0" borderId="12" xfId="0" applyFont="1" applyBorder="1" applyAlignment="1">
      <alignment horizontal="distributed"/>
    </xf>
    <xf numFmtId="20" fontId="3" fillId="0" borderId="15" xfId="0" applyNumberFormat="1" applyFont="1" applyBorder="1" applyAlignment="1">
      <alignment horizontal="left"/>
    </xf>
    <xf numFmtId="20" fontId="3" fillId="0" borderId="18" xfId="0" applyNumberFormat="1" applyFont="1" applyBorder="1" applyAlignment="1">
      <alignment horizontal="right"/>
    </xf>
    <xf numFmtId="0" fontId="20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20" fontId="0" fillId="0" borderId="18" xfId="0" applyNumberFormat="1" applyBorder="1" applyAlignment="1">
      <alignment horizontal="right"/>
    </xf>
    <xf numFmtId="20" fontId="3" fillId="0" borderId="15" xfId="0" applyNumberFormat="1" applyFont="1" applyBorder="1" applyAlignment="1">
      <alignment horizontal="right"/>
    </xf>
    <xf numFmtId="0" fontId="25" fillId="0" borderId="0" xfId="0" applyFont="1"/>
    <xf numFmtId="0" fontId="25" fillId="25" borderId="0" xfId="0" applyFont="1" applyFill="1"/>
    <xf numFmtId="0" fontId="26" fillId="24" borderId="0" xfId="0" applyFont="1" applyFill="1" applyAlignment="1">
      <alignment horizontal="center"/>
    </xf>
    <xf numFmtId="0" fontId="26" fillId="0" borderId="0" xfId="0" applyFont="1" applyAlignment="1">
      <alignment horizontal="distributed" vertical="center"/>
    </xf>
    <xf numFmtId="56" fontId="25" fillId="0" borderId="0" xfId="0" quotePrefix="1" applyNumberFormat="1" applyFont="1"/>
    <xf numFmtId="56" fontId="25" fillId="0" borderId="0" xfId="0" applyNumberFormat="1" applyFont="1"/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5" fillId="0" borderId="0" xfId="0" quotePrefix="1" applyFont="1"/>
    <xf numFmtId="0" fontId="25" fillId="26" borderId="0" xfId="0" quotePrefix="1" applyFont="1" applyFill="1"/>
    <xf numFmtId="0" fontId="26" fillId="0" borderId="0" xfId="0" quotePrefix="1" applyFont="1" applyAlignment="1">
      <alignment horizontal="distributed" vertical="center"/>
    </xf>
    <xf numFmtId="0" fontId="0" fillId="0" borderId="16" xfId="0" applyBorder="1"/>
    <xf numFmtId="0" fontId="0" fillId="0" borderId="18" xfId="0" applyBorder="1"/>
    <xf numFmtId="56" fontId="25" fillId="24" borderId="0" xfId="0" quotePrefix="1" applyNumberFormat="1" applyFont="1" applyFill="1"/>
    <xf numFmtId="0" fontId="25" fillId="24" borderId="0" xfId="0" quotePrefix="1" applyFont="1" applyFill="1"/>
    <xf numFmtId="20" fontId="0" fillId="0" borderId="15" xfId="0" applyNumberFormat="1" applyBorder="1" applyAlignment="1">
      <alignment horizontal="right"/>
    </xf>
    <xf numFmtId="0" fontId="31" fillId="0" borderId="0" xfId="0" applyFont="1"/>
    <xf numFmtId="14" fontId="31" fillId="0" borderId="0" xfId="0" applyNumberFormat="1" applyFont="1" applyAlignment="1">
      <alignment horizontal="right"/>
    </xf>
    <xf numFmtId="0" fontId="31" fillId="0" borderId="0" xfId="0" quotePrefix="1" applyFont="1" applyAlignment="1">
      <alignment horizontal="left"/>
    </xf>
    <xf numFmtId="0" fontId="31" fillId="0" borderId="25" xfId="0" quotePrefix="1" applyFont="1" applyBorder="1" applyAlignment="1">
      <alignment horizontal="center" vertical="justify"/>
    </xf>
    <xf numFmtId="0" fontId="31" fillId="0" borderId="18" xfId="0" applyFont="1" applyBorder="1" applyAlignment="1">
      <alignment horizontal="distributed" vertical="center"/>
    </xf>
    <xf numFmtId="0" fontId="31" fillId="0" borderId="25" xfId="0" applyFont="1" applyBorder="1" applyAlignment="1">
      <alignment horizontal="distributed" vertical="center"/>
    </xf>
    <xf numFmtId="0" fontId="31" fillId="0" borderId="25" xfId="0" quotePrefix="1" applyFont="1" applyBorder="1" applyAlignment="1">
      <alignment horizontal="center" vertical="distributed" textRotation="255"/>
    </xf>
    <xf numFmtId="0" fontId="31" fillId="0" borderId="25" xfId="0" applyFont="1" applyBorder="1" applyAlignment="1">
      <alignment horizontal="center" vertical="distributed" textRotation="255"/>
    </xf>
    <xf numFmtId="0" fontId="31" fillId="0" borderId="10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 shrinkToFit="1"/>
    </xf>
    <xf numFmtId="0" fontId="31" fillId="0" borderId="14" xfId="0" applyFont="1" applyBorder="1" applyAlignment="1">
      <alignment horizontal="center" vertical="center" shrinkToFit="1"/>
    </xf>
    <xf numFmtId="0" fontId="31" fillId="0" borderId="17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distributed" vertical="center"/>
    </xf>
    <xf numFmtId="177" fontId="31" fillId="0" borderId="0" xfId="0" quotePrefix="1" applyNumberFormat="1" applyFont="1" applyAlignment="1">
      <alignment horizontal="center" vertical="center"/>
    </xf>
    <xf numFmtId="0" fontId="31" fillId="0" borderId="34" xfId="0" applyFont="1" applyBorder="1" applyAlignment="1">
      <alignment horizontal="center" vertical="center" shrinkToFit="1"/>
    </xf>
    <xf numFmtId="0" fontId="31" fillId="29" borderId="14" xfId="0" applyFont="1" applyFill="1" applyBorder="1" applyAlignment="1">
      <alignment horizontal="center" vertical="center"/>
    </xf>
    <xf numFmtId="0" fontId="31" fillId="29" borderId="34" xfId="0" applyFont="1" applyFill="1" applyBorder="1" applyAlignment="1">
      <alignment horizontal="center" vertical="center"/>
    </xf>
    <xf numFmtId="0" fontId="31" fillId="29" borderId="12" xfId="0" applyFont="1" applyFill="1" applyBorder="1" applyAlignment="1">
      <alignment horizontal="center" vertical="center"/>
    </xf>
    <xf numFmtId="0" fontId="31" fillId="30" borderId="14" xfId="0" applyFont="1" applyFill="1" applyBorder="1" applyAlignment="1">
      <alignment horizontal="center" vertical="center"/>
    </xf>
    <xf numFmtId="0" fontId="31" fillId="30" borderId="34" xfId="0" applyFont="1" applyFill="1" applyBorder="1" applyAlignment="1">
      <alignment horizontal="center" vertical="center"/>
    </xf>
    <xf numFmtId="0" fontId="31" fillId="30" borderId="12" xfId="0" applyFont="1" applyFill="1" applyBorder="1" applyAlignment="1">
      <alignment horizontal="center" vertical="center"/>
    </xf>
    <xf numFmtId="0" fontId="31" fillId="31" borderId="14" xfId="0" applyFont="1" applyFill="1" applyBorder="1" applyAlignment="1">
      <alignment horizontal="center" vertical="center"/>
    </xf>
    <xf numFmtId="0" fontId="31" fillId="31" borderId="34" xfId="0" applyFont="1" applyFill="1" applyBorder="1" applyAlignment="1">
      <alignment horizontal="center" vertical="center"/>
    </xf>
    <xf numFmtId="0" fontId="31" fillId="31" borderId="12" xfId="0" applyFont="1" applyFill="1" applyBorder="1" applyAlignment="1">
      <alignment horizontal="center" vertical="center"/>
    </xf>
    <xf numFmtId="0" fontId="31" fillId="31" borderId="17" xfId="0" applyFont="1" applyFill="1" applyBorder="1" applyAlignment="1">
      <alignment horizontal="center" vertical="center"/>
    </xf>
    <xf numFmtId="0" fontId="31" fillId="31" borderId="0" xfId="0" applyFont="1" applyFill="1" applyAlignment="1">
      <alignment horizontal="center" vertical="center"/>
    </xf>
    <xf numFmtId="0" fontId="31" fillId="31" borderId="10" xfId="0" applyFont="1" applyFill="1" applyBorder="1" applyAlignment="1">
      <alignment horizontal="center" vertical="center"/>
    </xf>
    <xf numFmtId="0" fontId="27" fillId="0" borderId="0" xfId="52" applyFont="1"/>
    <xf numFmtId="0" fontId="33" fillId="0" borderId="0" xfId="52" applyFont="1" applyAlignment="1">
      <alignment horizontal="center" vertical="center"/>
    </xf>
    <xf numFmtId="14" fontId="27" fillId="0" borderId="0" xfId="52" applyNumberFormat="1" applyFont="1" applyAlignment="1">
      <alignment horizontal="left"/>
    </xf>
    <xf numFmtId="0" fontId="27" fillId="0" borderId="0" xfId="52" quotePrefix="1" applyFont="1" applyAlignment="1">
      <alignment horizontal="left"/>
    </xf>
    <xf numFmtId="0" fontId="27" fillId="0" borderId="0" xfId="52" applyFont="1" applyAlignment="1">
      <alignment horizontal="right"/>
    </xf>
    <xf numFmtId="0" fontId="27" fillId="0" borderId="19" xfId="52" quotePrefix="1" applyFont="1" applyBorder="1" applyAlignment="1">
      <alignment horizontal="center" vertical="justify"/>
    </xf>
    <xf numFmtId="0" fontId="27" fillId="0" borderId="21" xfId="52" applyFont="1" applyBorder="1" applyAlignment="1">
      <alignment horizontal="center" vertical="distributed" textRotation="255"/>
    </xf>
    <xf numFmtId="0" fontId="27" fillId="0" borderId="29" xfId="52" applyFont="1" applyBorder="1" applyAlignment="1">
      <alignment horizontal="distributed" vertical="center"/>
    </xf>
    <xf numFmtId="0" fontId="27" fillId="0" borderId="23" xfId="52" applyFont="1" applyBorder="1" applyAlignment="1">
      <alignment horizontal="distributed" vertical="center"/>
    </xf>
    <xf numFmtId="0" fontId="27" fillId="0" borderId="23" xfId="52" quotePrefix="1" applyFont="1" applyBorder="1" applyAlignment="1">
      <alignment horizontal="center" vertical="distributed" textRotation="255"/>
    </xf>
    <xf numFmtId="0" fontId="27" fillId="0" borderId="23" xfId="52" applyFont="1" applyBorder="1" applyAlignment="1">
      <alignment horizontal="center" vertical="distributed" textRotation="255"/>
    </xf>
    <xf numFmtId="0" fontId="27" fillId="0" borderId="30" xfId="52" quotePrefix="1" applyFont="1" applyBorder="1" applyAlignment="1">
      <alignment horizontal="center" vertical="distributed" textRotation="255"/>
    </xf>
    <xf numFmtId="0" fontId="27" fillId="0" borderId="0" xfId="52" applyFont="1" applyAlignment="1">
      <alignment horizontal="center" vertical="center"/>
    </xf>
    <xf numFmtId="0" fontId="27" fillId="32" borderId="13" xfId="52" applyFont="1" applyFill="1" applyBorder="1" applyAlignment="1">
      <alignment horizontal="center" vertical="center" shrinkToFit="1"/>
    </xf>
    <xf numFmtId="0" fontId="27" fillId="32" borderId="39" xfId="52" applyFont="1" applyFill="1" applyBorder="1" applyAlignment="1">
      <alignment horizontal="center" vertical="center" shrinkToFit="1"/>
    </xf>
    <xf numFmtId="0" fontId="27" fillId="32" borderId="11" xfId="52" applyFont="1" applyFill="1" applyBorder="1" applyAlignment="1">
      <alignment horizontal="center" vertical="center" shrinkToFit="1"/>
    </xf>
    <xf numFmtId="0" fontId="27" fillId="0" borderId="13" xfId="52" applyFont="1" applyBorder="1" applyAlignment="1">
      <alignment horizontal="center" vertical="center" shrinkToFit="1"/>
    </xf>
    <xf numFmtId="0" fontId="27" fillId="0" borderId="39" xfId="52" applyFont="1" applyBorder="1" applyAlignment="1">
      <alignment horizontal="center" vertical="center" shrinkToFit="1"/>
    </xf>
    <xf numFmtId="0" fontId="27" fillId="0" borderId="11" xfId="52" applyFont="1" applyBorder="1" applyAlignment="1">
      <alignment horizontal="center" vertical="center" shrinkToFit="1"/>
    </xf>
    <xf numFmtId="0" fontId="27" fillId="0" borderId="17" xfId="52" applyFont="1" applyBorder="1" applyAlignment="1">
      <alignment horizontal="center" vertical="center" shrinkToFit="1"/>
    </xf>
    <xf numFmtId="0" fontId="27" fillId="0" borderId="0" xfId="52" applyFont="1" applyAlignment="1">
      <alignment horizontal="center" vertical="center" shrinkToFit="1"/>
    </xf>
    <xf numFmtId="0" fontId="27" fillId="0" borderId="10" xfId="52" applyFont="1" applyBorder="1" applyAlignment="1">
      <alignment horizontal="center" vertical="center" shrinkToFit="1"/>
    </xf>
    <xf numFmtId="0" fontId="27" fillId="32" borderId="17" xfId="52" applyFont="1" applyFill="1" applyBorder="1" applyAlignment="1">
      <alignment horizontal="center" vertical="center" shrinkToFit="1"/>
    </xf>
    <xf numFmtId="0" fontId="27" fillId="32" borderId="0" xfId="52" applyFont="1" applyFill="1" applyAlignment="1">
      <alignment horizontal="center" vertical="center" shrinkToFit="1"/>
    </xf>
    <xf numFmtId="0" fontId="27" fillId="32" borderId="10" xfId="52" applyFont="1" applyFill="1" applyBorder="1" applyAlignment="1">
      <alignment horizontal="center" vertical="center" shrinkToFit="1"/>
    </xf>
    <xf numFmtId="0" fontId="27" fillId="0" borderId="0" xfId="52" applyFont="1" applyAlignment="1">
      <alignment horizontal="distributed" vertical="center"/>
    </xf>
    <xf numFmtId="177" fontId="27" fillId="0" borderId="0" xfId="52" quotePrefix="1" applyNumberFormat="1" applyFont="1" applyAlignment="1">
      <alignment horizontal="center" vertical="center" shrinkToFit="1"/>
    </xf>
    <xf numFmtId="177" fontId="27" fillId="0" borderId="0" xfId="52" quotePrefix="1" applyNumberFormat="1" applyFont="1" applyAlignment="1">
      <alignment horizontal="center" vertical="center"/>
    </xf>
    <xf numFmtId="0" fontId="40" fillId="0" borderId="0" xfId="52" applyFont="1"/>
    <xf numFmtId="0" fontId="27" fillId="0" borderId="16" xfId="52" quotePrefix="1" applyFont="1" applyBorder="1" applyAlignment="1">
      <alignment horizontal="center" vertical="justify"/>
    </xf>
    <xf numFmtId="0" fontId="27" fillId="0" borderId="25" xfId="52" applyFont="1" applyBorder="1" applyAlignment="1">
      <alignment horizontal="distributed" vertical="center"/>
    </xf>
    <xf numFmtId="0" fontId="27" fillId="0" borderId="25" xfId="52" quotePrefix="1" applyFont="1" applyBorder="1" applyAlignment="1">
      <alignment horizontal="center" vertical="distributed" textRotation="255"/>
    </xf>
    <xf numFmtId="0" fontId="27" fillId="0" borderId="25" xfId="52" applyFont="1" applyBorder="1" applyAlignment="1">
      <alignment horizontal="center" vertical="distributed" textRotation="255"/>
    </xf>
    <xf numFmtId="0" fontId="40" fillId="0" borderId="25" xfId="52" quotePrefix="1" applyFont="1" applyBorder="1" applyAlignment="1">
      <alignment horizontal="center" vertical="distributed" textRotation="255"/>
    </xf>
    <xf numFmtId="0" fontId="27" fillId="25" borderId="39" xfId="52" applyFont="1" applyFill="1" applyBorder="1" applyAlignment="1">
      <alignment horizontal="center" vertical="center" shrinkToFit="1"/>
    </xf>
    <xf numFmtId="0" fontId="27" fillId="25" borderId="13" xfId="52" applyFont="1" applyFill="1" applyBorder="1" applyAlignment="1">
      <alignment horizontal="center" vertical="center" shrinkToFit="1"/>
    </xf>
    <xf numFmtId="0" fontId="27" fillId="25" borderId="11" xfId="52" applyFont="1" applyFill="1" applyBorder="1" applyAlignment="1">
      <alignment horizontal="center" vertical="center" shrinkToFit="1"/>
    </xf>
    <xf numFmtId="0" fontId="39" fillId="0" borderId="0" xfId="52" applyFont="1"/>
    <xf numFmtId="0" fontId="2" fillId="0" borderId="0" xfId="52"/>
    <xf numFmtId="0" fontId="0" fillId="25" borderId="13" xfId="0" applyFill="1" applyBorder="1" applyAlignment="1">
      <alignment horizontal="distributed"/>
    </xf>
    <xf numFmtId="0" fontId="20" fillId="25" borderId="11" xfId="0" applyFont="1" applyFill="1" applyBorder="1" applyAlignment="1">
      <alignment horizontal="distributed"/>
    </xf>
    <xf numFmtId="0" fontId="0" fillId="25" borderId="17" xfId="0" applyFill="1" applyBorder="1" applyAlignment="1">
      <alignment horizontal="left" vertical="center"/>
    </xf>
    <xf numFmtId="0" fontId="0" fillId="25" borderId="10" xfId="0" applyFill="1" applyBorder="1"/>
    <xf numFmtId="0" fontId="0" fillId="25" borderId="14" xfId="0" applyFill="1" applyBorder="1" applyAlignment="1">
      <alignment horizontal="distributed"/>
    </xf>
    <xf numFmtId="0" fontId="20" fillId="25" borderId="12" xfId="0" applyFont="1" applyFill="1" applyBorder="1" applyAlignment="1">
      <alignment horizontal="distributed"/>
    </xf>
    <xf numFmtId="0" fontId="0" fillId="25" borderId="16" xfId="0" applyFill="1" applyBorder="1"/>
    <xf numFmtId="0" fontId="0" fillId="25" borderId="18" xfId="0" applyFill="1" applyBorder="1" applyAlignment="1">
      <alignment shrinkToFit="1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20" fillId="0" borderId="13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0" fillId="25" borderId="16" xfId="0" applyFill="1" applyBorder="1" applyAlignment="1">
      <alignment horizontal="center" shrinkToFit="1"/>
    </xf>
    <xf numFmtId="0" fontId="0" fillId="25" borderId="18" xfId="0" applyFill="1" applyBorder="1" applyAlignment="1">
      <alignment horizontal="center" shrinkToFit="1"/>
    </xf>
    <xf numFmtId="0" fontId="0" fillId="25" borderId="16" xfId="0" applyFill="1" applyBorder="1" applyAlignment="1">
      <alignment horizontal="center"/>
    </xf>
    <xf numFmtId="0" fontId="0" fillId="25" borderId="18" xfId="0" applyFill="1" applyBorder="1" applyAlignment="1">
      <alignment horizontal="center"/>
    </xf>
    <xf numFmtId="0" fontId="31" fillId="0" borderId="0" xfId="0" applyFont="1" applyAlignment="1">
      <alignment horizontal="center" vertical="center"/>
    </xf>
    <xf numFmtId="177" fontId="31" fillId="0" borderId="27" xfId="0" quotePrefix="1" applyNumberFormat="1" applyFont="1" applyBorder="1" applyAlignment="1">
      <alignment horizontal="center" vertical="center"/>
    </xf>
    <xf numFmtId="177" fontId="31" fillId="0" borderId="20" xfId="0" quotePrefix="1" applyNumberFormat="1" applyFont="1" applyBorder="1" applyAlignment="1">
      <alignment horizontal="center" vertical="center"/>
    </xf>
    <xf numFmtId="177" fontId="32" fillId="0" borderId="27" xfId="0" applyNumberFormat="1" applyFont="1" applyBorder="1" applyAlignment="1">
      <alignment horizontal="center" vertical="center"/>
    </xf>
    <xf numFmtId="177" fontId="32" fillId="0" borderId="20" xfId="0" quotePrefix="1" applyNumberFormat="1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1" fillId="0" borderId="39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31" fillId="25" borderId="39" xfId="0" applyFont="1" applyFill="1" applyBorder="1" applyAlignment="1">
      <alignment horizontal="center" vertical="center"/>
    </xf>
    <xf numFmtId="0" fontId="31" fillId="25" borderId="11" xfId="0" applyFont="1" applyFill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31" borderId="13" xfId="0" applyFont="1" applyFill="1" applyBorder="1" applyAlignment="1">
      <alignment horizontal="center" vertical="center"/>
    </xf>
    <xf numFmtId="0" fontId="31" fillId="31" borderId="39" xfId="0" applyFont="1" applyFill="1" applyBorder="1" applyAlignment="1">
      <alignment horizontal="center" vertical="center"/>
    </xf>
    <xf numFmtId="0" fontId="31" fillId="31" borderId="11" xfId="0" applyFont="1" applyFill="1" applyBorder="1" applyAlignment="1">
      <alignment horizontal="center" vertical="center"/>
    </xf>
    <xf numFmtId="177" fontId="31" fillId="0" borderId="11" xfId="0" quotePrefix="1" applyNumberFormat="1" applyFont="1" applyBorder="1" applyAlignment="1">
      <alignment horizontal="center" vertical="center"/>
    </xf>
    <xf numFmtId="177" fontId="31" fillId="0" borderId="12" xfId="0" quotePrefix="1" applyNumberFormat="1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25" xfId="0" quotePrefix="1" applyFont="1" applyBorder="1" applyAlignment="1">
      <alignment horizontal="distributed" vertical="center"/>
    </xf>
    <xf numFmtId="0" fontId="31" fillId="0" borderId="25" xfId="0" applyFont="1" applyBorder="1" applyAlignment="1">
      <alignment horizontal="distributed" vertical="center"/>
    </xf>
    <xf numFmtId="0" fontId="31" fillId="30" borderId="13" xfId="0" applyFont="1" applyFill="1" applyBorder="1" applyAlignment="1">
      <alignment horizontal="center" vertical="center"/>
    </xf>
    <xf numFmtId="0" fontId="31" fillId="30" borderId="39" xfId="0" applyFont="1" applyFill="1" applyBorder="1" applyAlignment="1">
      <alignment horizontal="center" vertical="center"/>
    </xf>
    <xf numFmtId="0" fontId="31" fillId="30" borderId="11" xfId="0" applyFont="1" applyFill="1" applyBorder="1" applyAlignment="1">
      <alignment horizontal="center" vertical="center"/>
    </xf>
    <xf numFmtId="177" fontId="32" fillId="28" borderId="27" xfId="0" applyNumberFormat="1" applyFont="1" applyFill="1" applyBorder="1" applyAlignment="1">
      <alignment horizontal="center" vertical="center"/>
    </xf>
    <xf numFmtId="177" fontId="32" fillId="28" borderId="20" xfId="0" quotePrefix="1" applyNumberFormat="1" applyFont="1" applyFill="1" applyBorder="1" applyAlignment="1">
      <alignment horizontal="center" vertical="center"/>
    </xf>
    <xf numFmtId="0" fontId="31" fillId="0" borderId="13" xfId="0" applyFont="1" applyBorder="1" applyAlignment="1">
      <alignment horizontal="center" vertical="center" shrinkToFit="1"/>
    </xf>
    <xf numFmtId="0" fontId="31" fillId="0" borderId="39" xfId="0" applyFont="1" applyBorder="1" applyAlignment="1">
      <alignment horizontal="center" vertical="center" shrinkToFit="1"/>
    </xf>
    <xf numFmtId="0" fontId="31" fillId="0" borderId="11" xfId="0" applyFont="1" applyBorder="1" applyAlignment="1">
      <alignment horizontal="center" vertical="center" shrinkToFit="1"/>
    </xf>
    <xf numFmtId="0" fontId="31" fillId="0" borderId="14" xfId="0" applyFont="1" applyBorder="1" applyAlignment="1">
      <alignment horizontal="center" vertical="center" shrinkToFit="1"/>
    </xf>
    <xf numFmtId="0" fontId="31" fillId="0" borderId="34" xfId="0" applyFont="1" applyBorder="1" applyAlignment="1">
      <alignment horizontal="center" vertical="center" shrinkToFit="1"/>
    </xf>
    <xf numFmtId="0" fontId="31" fillId="0" borderId="12" xfId="0" applyFont="1" applyBorder="1" applyAlignment="1">
      <alignment horizontal="center" vertical="center" shrinkToFit="1"/>
    </xf>
    <xf numFmtId="0" fontId="31" fillId="29" borderId="13" xfId="0" applyFont="1" applyFill="1" applyBorder="1" applyAlignment="1">
      <alignment horizontal="center" vertical="center"/>
    </xf>
    <xf numFmtId="0" fontId="31" fillId="29" borderId="39" xfId="0" applyFont="1" applyFill="1" applyBorder="1" applyAlignment="1">
      <alignment horizontal="center" vertical="center"/>
    </xf>
    <xf numFmtId="0" fontId="31" fillId="29" borderId="11" xfId="0" applyFont="1" applyFill="1" applyBorder="1" applyAlignment="1">
      <alignment horizontal="center" vertical="center"/>
    </xf>
    <xf numFmtId="0" fontId="31" fillId="28" borderId="25" xfId="0" quotePrefix="1" applyFont="1" applyFill="1" applyBorder="1" applyAlignment="1">
      <alignment horizontal="distributed" vertical="center"/>
    </xf>
    <xf numFmtId="0" fontId="31" fillId="28" borderId="25" xfId="0" applyFont="1" applyFill="1" applyBorder="1" applyAlignment="1">
      <alignment horizontal="distributed" vertical="center"/>
    </xf>
    <xf numFmtId="0" fontId="31" fillId="0" borderId="16" xfId="0" quotePrefix="1" applyFont="1" applyBorder="1" applyAlignment="1">
      <alignment horizontal="center" vertical="distributed" textRotation="255"/>
    </xf>
    <xf numFmtId="0" fontId="31" fillId="0" borderId="15" xfId="0" quotePrefix="1" applyFont="1" applyBorder="1" applyAlignment="1">
      <alignment horizontal="center" vertical="distributed" textRotation="255"/>
    </xf>
    <xf numFmtId="0" fontId="31" fillId="0" borderId="18" xfId="0" quotePrefix="1" applyFont="1" applyBorder="1" applyAlignment="1">
      <alignment horizontal="center" vertical="distributed" textRotation="255"/>
    </xf>
    <xf numFmtId="0" fontId="31" fillId="29" borderId="16" xfId="0" quotePrefix="1" applyFont="1" applyFill="1" applyBorder="1" applyAlignment="1">
      <alignment horizontal="center" vertical="distributed" textRotation="255"/>
    </xf>
    <xf numFmtId="0" fontId="31" fillId="29" borderId="15" xfId="0" quotePrefix="1" applyFont="1" applyFill="1" applyBorder="1" applyAlignment="1">
      <alignment horizontal="center" vertical="distributed" textRotation="255"/>
    </xf>
    <xf numFmtId="0" fontId="31" fillId="29" borderId="18" xfId="0" quotePrefix="1" applyFont="1" applyFill="1" applyBorder="1" applyAlignment="1">
      <alignment horizontal="center" vertical="distributed" textRotation="255"/>
    </xf>
    <xf numFmtId="0" fontId="31" fillId="30" borderId="16" xfId="0" quotePrefix="1" applyFont="1" applyFill="1" applyBorder="1" applyAlignment="1">
      <alignment horizontal="center" vertical="distributed" textRotation="255"/>
    </xf>
    <xf numFmtId="0" fontId="31" fillId="30" borderId="15" xfId="0" quotePrefix="1" applyFont="1" applyFill="1" applyBorder="1" applyAlignment="1">
      <alignment horizontal="center" vertical="distributed" textRotation="255"/>
    </xf>
    <xf numFmtId="0" fontId="31" fillId="30" borderId="18" xfId="0" quotePrefix="1" applyFont="1" applyFill="1" applyBorder="1" applyAlignment="1">
      <alignment horizontal="center" vertical="distributed" textRotation="255"/>
    </xf>
    <xf numFmtId="0" fontId="31" fillId="31" borderId="16" xfId="0" quotePrefix="1" applyFont="1" applyFill="1" applyBorder="1" applyAlignment="1">
      <alignment horizontal="center" vertical="distributed" textRotation="255"/>
    </xf>
    <xf numFmtId="0" fontId="31" fillId="31" borderId="15" xfId="0" quotePrefix="1" applyFont="1" applyFill="1" applyBorder="1" applyAlignment="1">
      <alignment horizontal="center" vertical="distributed" textRotation="255"/>
    </xf>
    <xf numFmtId="0" fontId="31" fillId="31" borderId="18" xfId="0" quotePrefix="1" applyFont="1" applyFill="1" applyBorder="1" applyAlignment="1">
      <alignment horizontal="center" vertical="distributed" textRotation="255"/>
    </xf>
    <xf numFmtId="177" fontId="32" fillId="0" borderId="27" xfId="0" quotePrefix="1" applyNumberFormat="1" applyFont="1" applyBorder="1" applyAlignment="1">
      <alignment horizontal="center" vertical="center"/>
    </xf>
    <xf numFmtId="177" fontId="32" fillId="28" borderId="27" xfId="0" quotePrefix="1" applyNumberFormat="1" applyFont="1" applyFill="1" applyBorder="1" applyAlignment="1">
      <alignment horizontal="center" vertical="center"/>
    </xf>
    <xf numFmtId="0" fontId="31" fillId="0" borderId="34" xfId="0" applyFont="1" applyBorder="1" applyAlignment="1">
      <alignment horizontal="center"/>
    </xf>
    <xf numFmtId="0" fontId="31" fillId="0" borderId="34" xfId="0" quotePrefix="1" applyFont="1" applyBorder="1" applyAlignment="1">
      <alignment horizontal="center"/>
    </xf>
    <xf numFmtId="0" fontId="31" fillId="26" borderId="16" xfId="0" quotePrefix="1" applyFont="1" applyFill="1" applyBorder="1" applyAlignment="1">
      <alignment horizontal="center" vertical="distributed" textRotation="255"/>
    </xf>
    <xf numFmtId="0" fontId="31" fillId="26" borderId="15" xfId="0" quotePrefix="1" applyFont="1" applyFill="1" applyBorder="1" applyAlignment="1">
      <alignment horizontal="center" vertical="distributed" textRotation="255"/>
    </xf>
    <xf numFmtId="0" fontId="31" fillId="26" borderId="18" xfId="0" quotePrefix="1" applyFont="1" applyFill="1" applyBorder="1" applyAlignment="1">
      <alignment horizontal="center" vertical="distributed" textRotation="255"/>
    </xf>
    <xf numFmtId="177" fontId="27" fillId="0" borderId="27" xfId="52" quotePrefix="1" applyNumberFormat="1" applyFont="1" applyBorder="1" applyAlignment="1">
      <alignment horizontal="center" vertical="center"/>
    </xf>
    <xf numFmtId="177" fontId="27" fillId="0" borderId="20" xfId="52" quotePrefix="1" applyNumberFormat="1" applyFont="1" applyBorder="1" applyAlignment="1">
      <alignment horizontal="center" vertical="center"/>
    </xf>
    <xf numFmtId="177" fontId="27" fillId="0" borderId="27" xfId="52" applyNumberFormat="1" applyFont="1" applyBorder="1" applyAlignment="1">
      <alignment horizontal="center" vertical="center"/>
    </xf>
    <xf numFmtId="177" fontId="40" fillId="0" borderId="27" xfId="52" quotePrefix="1" applyNumberFormat="1" applyFont="1" applyBorder="1" applyAlignment="1">
      <alignment horizontal="center" vertical="center"/>
    </xf>
    <xf numFmtId="177" fontId="40" fillId="0" borderId="20" xfId="52" quotePrefix="1" applyNumberFormat="1" applyFont="1" applyBorder="1" applyAlignment="1">
      <alignment horizontal="center" vertical="center"/>
    </xf>
    <xf numFmtId="0" fontId="27" fillId="0" borderId="14" xfId="52" applyFont="1" applyBorder="1" applyAlignment="1">
      <alignment horizontal="center" vertical="center" shrinkToFit="1"/>
    </xf>
    <xf numFmtId="0" fontId="27" fillId="0" borderId="34" xfId="52" applyFont="1" applyBorder="1" applyAlignment="1">
      <alignment horizontal="center" vertical="center" shrinkToFit="1"/>
    </xf>
    <xf numFmtId="0" fontId="27" fillId="0" borderId="12" xfId="52" applyFont="1" applyBorder="1" applyAlignment="1">
      <alignment horizontal="center" vertical="center" shrinkToFit="1"/>
    </xf>
    <xf numFmtId="0" fontId="27" fillId="0" borderId="10" xfId="52" applyFont="1" applyBorder="1" applyAlignment="1">
      <alignment horizontal="center" vertical="center"/>
    </xf>
    <xf numFmtId="0" fontId="27" fillId="0" borderId="25" xfId="52" applyFont="1" applyBorder="1" applyAlignment="1">
      <alignment horizontal="distributed" vertical="center"/>
    </xf>
    <xf numFmtId="0" fontId="36" fillId="0" borderId="13" xfId="52" applyFont="1" applyBorder="1" applyAlignment="1">
      <alignment horizontal="center" vertical="center" shrinkToFit="1"/>
    </xf>
    <xf numFmtId="0" fontId="36" fillId="0" borderId="39" xfId="52" applyFont="1" applyBorder="1" applyAlignment="1">
      <alignment horizontal="center" vertical="center" shrinkToFit="1"/>
    </xf>
    <xf numFmtId="0" fontId="36" fillId="0" borderId="11" xfId="52" applyFont="1" applyBorder="1" applyAlignment="1">
      <alignment horizontal="center" vertical="center" shrinkToFit="1"/>
    </xf>
    <xf numFmtId="0" fontId="36" fillId="0" borderId="14" xfId="52" applyFont="1" applyBorder="1" applyAlignment="1">
      <alignment horizontal="center" vertical="center" shrinkToFit="1"/>
    </xf>
    <xf numFmtId="0" fontId="36" fillId="0" borderId="34" xfId="52" applyFont="1" applyBorder="1" applyAlignment="1">
      <alignment horizontal="center" vertical="center" shrinkToFit="1"/>
    </xf>
    <xf numFmtId="0" fontId="36" fillId="0" borderId="12" xfId="52" applyFont="1" applyBorder="1" applyAlignment="1">
      <alignment horizontal="center" vertical="center" shrinkToFit="1"/>
    </xf>
    <xf numFmtId="177" fontId="27" fillId="0" borderId="11" xfId="52" quotePrefix="1" applyNumberFormat="1" applyFont="1" applyBorder="1" applyAlignment="1">
      <alignment horizontal="center" vertical="center"/>
    </xf>
    <xf numFmtId="177" fontId="27" fillId="0" borderId="12" xfId="52" quotePrefix="1" applyNumberFormat="1" applyFont="1" applyBorder="1" applyAlignment="1">
      <alignment horizontal="center" vertical="center"/>
    </xf>
    <xf numFmtId="177" fontId="27" fillId="0" borderId="20" xfId="52" quotePrefix="1" applyNumberFormat="1" applyFont="1" applyBorder="1" applyAlignment="1">
      <alignment horizontal="center" vertical="center" shrinkToFit="1"/>
    </xf>
    <xf numFmtId="177" fontId="39" fillId="0" borderId="27" xfId="52" quotePrefix="1" applyNumberFormat="1" applyFont="1" applyBorder="1" applyAlignment="1">
      <alignment horizontal="center" vertical="center"/>
    </xf>
    <xf numFmtId="177" fontId="39" fillId="0" borderId="20" xfId="52" quotePrefix="1" applyNumberFormat="1" applyFont="1" applyBorder="1" applyAlignment="1">
      <alignment horizontal="center" vertical="center"/>
    </xf>
    <xf numFmtId="0" fontId="27" fillId="25" borderId="14" xfId="52" applyFont="1" applyFill="1" applyBorder="1" applyAlignment="1">
      <alignment horizontal="center" vertical="center" shrinkToFit="1"/>
    </xf>
    <xf numFmtId="0" fontId="27" fillId="25" borderId="34" xfId="52" applyFont="1" applyFill="1" applyBorder="1" applyAlignment="1">
      <alignment horizontal="center" vertical="center" shrinkToFit="1"/>
    </xf>
    <xf numFmtId="0" fontId="27" fillId="25" borderId="12" xfId="52" applyFont="1" applyFill="1" applyBorder="1" applyAlignment="1">
      <alignment horizontal="center" vertical="center" shrinkToFit="1"/>
    </xf>
    <xf numFmtId="0" fontId="36" fillId="0" borderId="41" xfId="52" applyFont="1" applyBorder="1" applyAlignment="1">
      <alignment horizontal="center" vertical="center" shrinkToFit="1"/>
    </xf>
    <xf numFmtId="177" fontId="27" fillId="0" borderId="12" xfId="52" quotePrefix="1" applyNumberFormat="1" applyFont="1" applyBorder="1" applyAlignment="1">
      <alignment horizontal="center" vertical="center" shrinkToFit="1"/>
    </xf>
    <xf numFmtId="177" fontId="27" fillId="0" borderId="27" xfId="52" quotePrefix="1" applyNumberFormat="1" applyFont="1" applyBorder="1" applyAlignment="1">
      <alignment horizontal="center" vertical="center" shrinkToFit="1"/>
    </xf>
    <xf numFmtId="177" fontId="38" fillId="0" borderId="27" xfId="52" quotePrefix="1" applyNumberFormat="1" applyFont="1" applyBorder="1" applyAlignment="1">
      <alignment horizontal="center" vertical="center"/>
    </xf>
    <xf numFmtId="177" fontId="38" fillId="0" borderId="20" xfId="52" quotePrefix="1" applyNumberFormat="1" applyFont="1" applyBorder="1" applyAlignment="1">
      <alignment horizontal="center" vertical="center"/>
    </xf>
    <xf numFmtId="0" fontId="2" fillId="0" borderId="20" xfId="53" applyBorder="1">
      <alignment vertical="center"/>
    </xf>
    <xf numFmtId="177" fontId="37" fillId="0" borderId="27" xfId="52" quotePrefix="1" applyNumberFormat="1" applyFont="1" applyBorder="1" applyAlignment="1">
      <alignment horizontal="center" vertical="center"/>
    </xf>
    <xf numFmtId="177" fontId="37" fillId="0" borderId="20" xfId="52" quotePrefix="1" applyNumberFormat="1" applyFont="1" applyBorder="1" applyAlignment="1">
      <alignment horizontal="center" vertical="center"/>
    </xf>
    <xf numFmtId="0" fontId="27" fillId="0" borderId="16" xfId="52" applyFont="1" applyBorder="1" applyAlignment="1">
      <alignment horizontal="center" vertical="distributed" textRotation="255"/>
    </xf>
    <xf numFmtId="0" fontId="27" fillId="0" borderId="15" xfId="52" quotePrefix="1" applyFont="1" applyBorder="1" applyAlignment="1">
      <alignment horizontal="center" vertical="distributed" textRotation="255"/>
    </xf>
    <xf numFmtId="0" fontId="27" fillId="0" borderId="18" xfId="52" quotePrefix="1" applyFont="1" applyBorder="1" applyAlignment="1">
      <alignment horizontal="center" vertical="distributed" textRotation="255"/>
    </xf>
    <xf numFmtId="0" fontId="41" fillId="0" borderId="16" xfId="52" quotePrefix="1" applyFont="1" applyBorder="1" applyAlignment="1">
      <alignment horizontal="center" vertical="distributed" textRotation="255"/>
    </xf>
    <xf numFmtId="0" fontId="41" fillId="0" borderId="15" xfId="52" quotePrefix="1" applyFont="1" applyBorder="1" applyAlignment="1">
      <alignment horizontal="center" vertical="distributed" textRotation="255"/>
    </xf>
    <xf numFmtId="0" fontId="41" fillId="0" borderId="18" xfId="52" quotePrefix="1" applyFont="1" applyBorder="1" applyAlignment="1">
      <alignment horizontal="center" vertical="distributed" textRotation="255"/>
    </xf>
    <xf numFmtId="177" fontId="27" fillId="0" borderId="42" xfId="52" applyNumberFormat="1" applyFont="1" applyBorder="1" applyAlignment="1">
      <alignment horizontal="center" vertical="center"/>
    </xf>
    <xf numFmtId="177" fontId="27" fillId="0" borderId="44" xfId="52" quotePrefix="1" applyNumberFormat="1" applyFont="1" applyBorder="1" applyAlignment="1">
      <alignment horizontal="center" vertical="center"/>
    </xf>
    <xf numFmtId="177" fontId="27" fillId="0" borderId="42" xfId="52" quotePrefix="1" applyNumberFormat="1" applyFont="1" applyBorder="1" applyAlignment="1">
      <alignment horizontal="center" vertical="center" shrinkToFit="1"/>
    </xf>
    <xf numFmtId="177" fontId="27" fillId="0" borderId="44" xfId="52" quotePrefix="1" applyNumberFormat="1" applyFont="1" applyBorder="1" applyAlignment="1">
      <alignment horizontal="center" vertical="center" shrinkToFit="1"/>
    </xf>
    <xf numFmtId="177" fontId="27" fillId="0" borderId="42" xfId="52" quotePrefix="1" applyNumberFormat="1" applyFont="1" applyBorder="1" applyAlignment="1">
      <alignment horizontal="center" vertical="center"/>
    </xf>
    <xf numFmtId="177" fontId="40" fillId="0" borderId="33" xfId="52" quotePrefix="1" applyNumberFormat="1" applyFont="1" applyBorder="1" applyAlignment="1">
      <alignment horizontal="center" vertical="center"/>
    </xf>
    <xf numFmtId="177" fontId="40" fillId="0" borderId="38" xfId="52" quotePrefix="1" applyNumberFormat="1" applyFont="1" applyBorder="1" applyAlignment="1">
      <alignment horizontal="center" vertical="center"/>
    </xf>
    <xf numFmtId="0" fontId="27" fillId="0" borderId="31" xfId="52" applyFont="1" applyBorder="1" applyAlignment="1">
      <alignment horizontal="center" vertical="center"/>
    </xf>
    <xf numFmtId="0" fontId="27" fillId="0" borderId="36" xfId="52" applyFont="1" applyBorder="1" applyAlignment="1">
      <alignment horizontal="center" vertical="center" shrinkToFit="1"/>
    </xf>
    <xf numFmtId="0" fontId="27" fillId="0" borderId="43" xfId="52" applyFont="1" applyBorder="1" applyAlignment="1">
      <alignment horizontal="center" vertical="center" shrinkToFit="1"/>
    </xf>
    <xf numFmtId="0" fontId="27" fillId="0" borderId="37" xfId="52" applyFont="1" applyBorder="1" applyAlignment="1">
      <alignment horizontal="center" vertical="center" shrinkToFit="1"/>
    </xf>
    <xf numFmtId="0" fontId="27" fillId="0" borderId="0" xfId="52" applyFont="1" applyAlignment="1">
      <alignment horizontal="center" vertical="center"/>
    </xf>
    <xf numFmtId="0" fontId="27" fillId="0" borderId="22" xfId="52" applyFont="1" applyBorder="1" applyAlignment="1">
      <alignment horizontal="distributed" vertical="center"/>
    </xf>
    <xf numFmtId="0" fontId="27" fillId="0" borderId="26" xfId="52" applyFont="1" applyBorder="1" applyAlignment="1">
      <alignment horizontal="distributed" vertical="center"/>
    </xf>
    <xf numFmtId="0" fontId="36" fillId="0" borderId="17" xfId="52" applyFont="1" applyBorder="1" applyAlignment="1">
      <alignment horizontal="center" vertical="center" shrinkToFit="1"/>
    </xf>
    <xf numFmtId="0" fontId="36" fillId="0" borderId="0" xfId="52" applyFont="1" applyAlignment="1">
      <alignment horizontal="center" vertical="center" shrinkToFit="1"/>
    </xf>
    <xf numFmtId="0" fontId="36" fillId="0" borderId="10" xfId="52" applyFont="1" applyBorder="1" applyAlignment="1">
      <alignment horizontal="center" vertical="center" shrinkToFit="1"/>
    </xf>
    <xf numFmtId="0" fontId="36" fillId="0" borderId="36" xfId="52" applyFont="1" applyBorder="1" applyAlignment="1">
      <alignment horizontal="center" vertical="center" shrinkToFit="1"/>
    </xf>
    <xf numFmtId="0" fontId="36" fillId="0" borderId="43" xfId="52" applyFont="1" applyBorder="1" applyAlignment="1">
      <alignment horizontal="center" vertical="center" shrinkToFit="1"/>
    </xf>
    <xf numFmtId="0" fontId="36" fillId="0" borderId="37" xfId="52" applyFont="1" applyBorder="1" applyAlignment="1">
      <alignment horizontal="center" vertical="center" shrinkToFit="1"/>
    </xf>
    <xf numFmtId="177" fontId="27" fillId="0" borderId="37" xfId="52" quotePrefix="1" applyNumberFormat="1" applyFont="1" applyBorder="1" applyAlignment="1">
      <alignment horizontal="center" vertical="center"/>
    </xf>
    <xf numFmtId="0" fontId="27" fillId="32" borderId="36" xfId="52" applyFont="1" applyFill="1" applyBorder="1" applyAlignment="1">
      <alignment horizontal="center" vertical="center" shrinkToFit="1"/>
    </xf>
    <xf numFmtId="0" fontId="27" fillId="32" borderId="43" xfId="52" applyFont="1" applyFill="1" applyBorder="1" applyAlignment="1">
      <alignment horizontal="center" vertical="center" shrinkToFit="1"/>
    </xf>
    <xf numFmtId="0" fontId="27" fillId="32" borderId="37" xfId="52" applyFont="1" applyFill="1" applyBorder="1" applyAlignment="1">
      <alignment horizontal="center" vertical="center" shrinkToFit="1"/>
    </xf>
    <xf numFmtId="177" fontId="40" fillId="0" borderId="32" xfId="52" quotePrefix="1" applyNumberFormat="1" applyFont="1" applyBorder="1" applyAlignment="1">
      <alignment horizontal="center" vertical="center"/>
    </xf>
    <xf numFmtId="177" fontId="40" fillId="0" borderId="35" xfId="52" quotePrefix="1" applyNumberFormat="1" applyFont="1" applyBorder="1" applyAlignment="1">
      <alignment horizontal="center" vertical="center"/>
    </xf>
    <xf numFmtId="0" fontId="27" fillId="32" borderId="14" xfId="52" applyFont="1" applyFill="1" applyBorder="1" applyAlignment="1">
      <alignment horizontal="center" vertical="center" shrinkToFit="1"/>
    </xf>
    <xf numFmtId="0" fontId="27" fillId="32" borderId="34" xfId="52" applyFont="1" applyFill="1" applyBorder="1" applyAlignment="1">
      <alignment horizontal="center" vertical="center" shrinkToFit="1"/>
    </xf>
    <xf numFmtId="0" fontId="27" fillId="32" borderId="12" xfId="52" applyFont="1" applyFill="1" applyBorder="1" applyAlignment="1">
      <alignment horizontal="center" vertical="center" shrinkToFit="1"/>
    </xf>
    <xf numFmtId="0" fontId="27" fillId="0" borderId="24" xfId="52" applyFont="1" applyBorder="1" applyAlignment="1">
      <alignment horizontal="distributed" vertical="center"/>
    </xf>
    <xf numFmtId="177" fontId="39" fillId="0" borderId="32" xfId="52" quotePrefix="1" applyNumberFormat="1" applyFont="1" applyBorder="1" applyAlignment="1">
      <alignment horizontal="center" vertical="center"/>
    </xf>
    <xf numFmtId="177" fontId="39" fillId="0" borderId="35" xfId="52" quotePrefix="1" applyNumberFormat="1" applyFont="1" applyBorder="1" applyAlignment="1">
      <alignment horizontal="center" vertical="center"/>
    </xf>
    <xf numFmtId="0" fontId="27" fillId="27" borderId="24" xfId="52" applyFont="1" applyFill="1" applyBorder="1" applyAlignment="1">
      <alignment horizontal="distributed" vertical="center"/>
    </xf>
    <xf numFmtId="177" fontId="38" fillId="0" borderId="32" xfId="52" quotePrefix="1" applyNumberFormat="1" applyFont="1" applyBorder="1" applyAlignment="1">
      <alignment horizontal="center" vertical="center"/>
    </xf>
    <xf numFmtId="177" fontId="38" fillId="0" borderId="35" xfId="52" quotePrefix="1" applyNumberFormat="1" applyFont="1" applyBorder="1" applyAlignment="1">
      <alignment horizontal="center" vertical="center"/>
    </xf>
    <xf numFmtId="177" fontId="38" fillId="0" borderId="32" xfId="52" quotePrefix="1" applyNumberFormat="1" applyFont="1" applyBorder="1" applyAlignment="1">
      <alignment horizontal="center" vertical="center" shrinkToFit="1"/>
    </xf>
    <xf numFmtId="177" fontId="38" fillId="0" borderId="35" xfId="52" quotePrefix="1" applyNumberFormat="1" applyFont="1" applyBorder="1" applyAlignment="1">
      <alignment horizontal="center" vertical="center" shrinkToFit="1"/>
    </xf>
    <xf numFmtId="0" fontId="27" fillId="0" borderId="28" xfId="52" applyFont="1" applyBorder="1" applyAlignment="1">
      <alignment horizontal="distributed" vertical="center"/>
    </xf>
    <xf numFmtId="177" fontId="38" fillId="0" borderId="33" xfId="52" quotePrefix="1" applyNumberFormat="1" applyFont="1" applyBorder="1" applyAlignment="1">
      <alignment horizontal="center" vertical="center"/>
    </xf>
    <xf numFmtId="0" fontId="35" fillId="0" borderId="21" xfId="52" applyFont="1" applyBorder="1" applyAlignment="1">
      <alignment horizontal="center" vertical="distributed" textRotation="255"/>
    </xf>
    <xf numFmtId="0" fontId="35" fillId="0" borderId="40" xfId="52" quotePrefix="1" applyFont="1" applyBorder="1" applyAlignment="1">
      <alignment horizontal="center" vertical="distributed" textRotation="255"/>
    </xf>
    <xf numFmtId="0" fontId="35" fillId="0" borderId="29" xfId="52" quotePrefix="1" applyFont="1" applyBorder="1" applyAlignment="1">
      <alignment horizontal="center" vertical="distributed" textRotation="255"/>
    </xf>
    <xf numFmtId="0" fontId="33" fillId="0" borderId="0" xfId="52" applyFont="1" applyAlignment="1">
      <alignment horizontal="center" vertical="center"/>
    </xf>
    <xf numFmtId="0" fontId="27" fillId="0" borderId="21" xfId="52" applyFont="1" applyBorder="1" applyAlignment="1">
      <alignment horizontal="center" vertical="distributed" textRotation="255"/>
    </xf>
    <xf numFmtId="0" fontId="27" fillId="0" borderId="40" xfId="52" quotePrefix="1" applyFont="1" applyBorder="1" applyAlignment="1">
      <alignment horizontal="center" vertical="distributed" textRotation="255"/>
    </xf>
    <xf numFmtId="0" fontId="27" fillId="0" borderId="29" xfId="52" quotePrefix="1" applyFont="1" applyBorder="1" applyAlignment="1">
      <alignment horizontal="center" vertical="distributed" textRotation="255"/>
    </xf>
  </cellXfs>
  <cellStyles count="54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見出し 1 2" xfId="33"/>
    <cellStyle name="見出し 2 2" xfId="34"/>
    <cellStyle name="見出し 3 2" xfId="35"/>
    <cellStyle name="見出し 4 2" xfId="36"/>
    <cellStyle name="集計 2" xfId="37"/>
    <cellStyle name="出力 2" xfId="38"/>
    <cellStyle name="説明文 2" xfId="39"/>
    <cellStyle name="入力 2" xfId="40"/>
    <cellStyle name="標準" xfId="0" builtinId="0"/>
    <cellStyle name="標準 10" xfId="53"/>
    <cellStyle name="標準 2 2" xfId="41"/>
    <cellStyle name="標準 2 3" xfId="42"/>
    <cellStyle name="標準 3" xfId="43"/>
    <cellStyle name="標準 3 2" xfId="44"/>
    <cellStyle name="標準 3 2 2" xfId="45"/>
    <cellStyle name="標準 3 3" xfId="50"/>
    <cellStyle name="標準 4" xfId="46"/>
    <cellStyle name="標準 6" xfId="49"/>
    <cellStyle name="標準 6 2" xfId="51"/>
    <cellStyle name="標準_03少年球場日程表10" xfId="47"/>
    <cellStyle name="標準_2008ジュニア編成表 a" xfId="52"/>
    <cellStyle name="良い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117"/>
  <sheetViews>
    <sheetView tabSelected="1" zoomScale="85" zoomScaleNormal="85" zoomScaleSheetLayoutView="75" workbookViewId="0">
      <selection activeCell="W36" sqref="W36"/>
    </sheetView>
  </sheetViews>
  <sheetFormatPr defaultColWidth="9" defaultRowHeight="13.5"/>
  <cols>
    <col min="1" max="1" width="5.625" customWidth="1"/>
    <col min="2" max="2" width="15" customWidth="1"/>
    <col min="3" max="3" width="5.625" customWidth="1"/>
    <col min="4" max="4" width="14.625" customWidth="1"/>
    <col min="5" max="5" width="5.625" customWidth="1"/>
    <col min="6" max="6" width="15.625" customWidth="1"/>
    <col min="7" max="7" width="5.625" customWidth="1"/>
    <col min="8" max="8" width="14.25" customWidth="1"/>
    <col min="9" max="9" width="5.625" customWidth="1"/>
    <col min="10" max="10" width="11.75" customWidth="1"/>
    <col min="11" max="11" width="1.125" customWidth="1"/>
    <col min="12" max="12" width="5.625" customWidth="1"/>
    <col min="13" max="13" width="14.625" customWidth="1"/>
    <col min="14" max="14" width="5.625" customWidth="1"/>
    <col min="15" max="15" width="15.25" customWidth="1"/>
    <col min="16" max="16" width="5.625" customWidth="1"/>
    <col min="17" max="17" width="14.25" customWidth="1"/>
    <col min="18" max="18" width="5.625" customWidth="1"/>
    <col min="19" max="19" width="14.5" customWidth="1"/>
    <col min="20" max="20" width="5.625" customWidth="1"/>
    <col min="21" max="21" width="12.625" customWidth="1"/>
  </cols>
  <sheetData>
    <row r="2" spans="1:30" s="1" customFormat="1" ht="18.75" customHeight="1">
      <c r="C2" s="2"/>
      <c r="D2" s="2"/>
      <c r="E2" s="2"/>
      <c r="F2" s="2"/>
      <c r="G2" s="2"/>
      <c r="H2" s="2"/>
      <c r="I2" s="2"/>
      <c r="K2" s="3" t="s">
        <v>38</v>
      </c>
      <c r="L2" s="2"/>
      <c r="M2" s="2"/>
      <c r="N2" s="2"/>
      <c r="O2" s="2"/>
      <c r="P2" s="2"/>
      <c r="Q2" s="2"/>
      <c r="R2" s="4"/>
      <c r="U2" s="5" t="s">
        <v>1</v>
      </c>
    </row>
    <row r="3" spans="1:30" s="1" customFormat="1" ht="18.75" customHeight="1">
      <c r="C3" s="2"/>
      <c r="D3" s="2"/>
      <c r="E3" s="2"/>
      <c r="F3" s="2"/>
      <c r="G3" s="2"/>
      <c r="H3" s="2"/>
      <c r="I3" s="2"/>
      <c r="K3" s="3"/>
      <c r="L3" s="2"/>
      <c r="M3" s="2"/>
      <c r="N3" s="2"/>
      <c r="O3" s="2"/>
      <c r="P3" s="2"/>
      <c r="Q3" s="2"/>
      <c r="R3" s="4"/>
      <c r="U3" s="6">
        <f ca="1">TODAY()</f>
        <v>45945</v>
      </c>
    </row>
    <row r="4" spans="1:30" ht="14.25" customHeight="1">
      <c r="A4" s="7" t="s">
        <v>26</v>
      </c>
      <c r="E4" s="7"/>
      <c r="J4" s="8"/>
      <c r="L4" s="7" t="s">
        <v>128</v>
      </c>
      <c r="P4" s="7"/>
      <c r="T4" s="7"/>
      <c r="W4" s="7"/>
      <c r="AA4" s="7"/>
    </row>
    <row r="5" spans="1:30" ht="13.5" customHeight="1">
      <c r="A5" s="9">
        <v>0.375</v>
      </c>
      <c r="B5" s="10"/>
      <c r="C5" s="10">
        <v>0.45833333333333331</v>
      </c>
      <c r="D5" s="10"/>
      <c r="E5" s="25">
        <v>0.54166666666666663</v>
      </c>
      <c r="F5" s="30"/>
      <c r="G5" s="25">
        <v>0.625</v>
      </c>
      <c r="H5" s="26">
        <v>0.70833333333333337</v>
      </c>
      <c r="I5" s="13"/>
      <c r="J5" s="14"/>
      <c r="L5" s="9">
        <v>0.375</v>
      </c>
      <c r="M5" s="10"/>
      <c r="N5" s="10">
        <v>0.45833333333333331</v>
      </c>
      <c r="O5" s="10"/>
      <c r="P5" s="25">
        <v>0.54166666666666663</v>
      </c>
      <c r="Q5" s="30"/>
      <c r="R5" s="25">
        <v>0.625</v>
      </c>
      <c r="S5" s="26">
        <v>0.70833333333333337</v>
      </c>
      <c r="T5" s="13"/>
      <c r="U5" s="13"/>
      <c r="W5" s="13"/>
      <c r="X5" s="13"/>
      <c r="Y5" s="13"/>
      <c r="Z5" s="13"/>
      <c r="AA5" s="11"/>
      <c r="AB5" s="12"/>
      <c r="AC5" s="11"/>
      <c r="AD5" s="12"/>
    </row>
    <row r="6" spans="1:30" ht="13.5" customHeight="1">
      <c r="A6" s="15">
        <v>6</v>
      </c>
      <c r="B6" s="16" t="str">
        <f>IF(A6="","",VLOOKUP(A6,データ２!$A$2:$B$92,2))</f>
        <v>ＬＣジュニア</v>
      </c>
      <c r="C6" s="15">
        <v>6</v>
      </c>
      <c r="D6" s="16" t="str">
        <f>IF(C6="","",VLOOKUP(C6,データ２!$A$2:$B$92,2))</f>
        <v>ＬＣジュニア</v>
      </c>
      <c r="E6" s="15">
        <v>11</v>
      </c>
      <c r="F6" s="16" t="str">
        <f>IF(E6="","",VLOOKUP(E6,データ２!$A$2:$B$92,2))</f>
        <v>浅草ビーバーズ</v>
      </c>
      <c r="G6" s="15">
        <v>5</v>
      </c>
      <c r="H6" s="16" t="str">
        <f>IF(G6="","",VLOOKUP(G6,データ２!$A$2:$B$92,2))</f>
        <v>ライナーズ</v>
      </c>
      <c r="I6" s="27"/>
      <c r="J6" s="19"/>
      <c r="L6" s="15">
        <v>6</v>
      </c>
      <c r="M6" s="16" t="str">
        <f>IF(L6="","",VLOOKUP(L6,データ２!$A$2:$B$92,2))</f>
        <v>ＬＣジュニア</v>
      </c>
      <c r="N6" s="15">
        <v>2</v>
      </c>
      <c r="O6" s="16" t="str">
        <f>IF(N6="","",VLOOKUP(N6,データ２!$A$2:$B$92,2))</f>
        <v>浅草ＢＣ</v>
      </c>
      <c r="P6" s="15">
        <v>4</v>
      </c>
      <c r="Q6" s="16" t="str">
        <f>IF(P6="","",VLOOKUP(P6,データ２!$A$2:$B$92,2))</f>
        <v>ジャニーズ</v>
      </c>
      <c r="R6" s="15">
        <v>3</v>
      </c>
      <c r="S6" s="16" t="str">
        <f>IF(R6="","",VLOOKUP(R6,データ２!$A$2:$B$92,2))</f>
        <v>サンジュニア</v>
      </c>
      <c r="T6" s="19"/>
      <c r="U6" s="19"/>
      <c r="W6" s="17"/>
      <c r="X6" s="18"/>
      <c r="Y6" s="17"/>
      <c r="Z6" s="18"/>
      <c r="AA6" s="17"/>
      <c r="AB6" s="18"/>
      <c r="AC6" s="17"/>
      <c r="AD6" s="18"/>
    </row>
    <row r="7" spans="1:30" ht="13.5" customHeight="1">
      <c r="A7" s="20"/>
      <c r="B7" s="21"/>
      <c r="C7" s="20"/>
      <c r="D7" s="21"/>
      <c r="E7" s="20"/>
      <c r="F7" s="21"/>
      <c r="G7" s="20"/>
      <c r="H7" s="21"/>
      <c r="I7" s="19"/>
      <c r="J7" s="19"/>
      <c r="L7" s="20"/>
      <c r="M7" s="21"/>
      <c r="N7" s="20"/>
      <c r="O7" s="21"/>
      <c r="P7" s="20"/>
      <c r="Q7" s="21"/>
      <c r="R7" s="20"/>
      <c r="S7" s="21"/>
      <c r="T7" s="19"/>
      <c r="U7" s="19"/>
      <c r="W7" s="22"/>
      <c r="Y7" s="22"/>
      <c r="AA7" s="22"/>
      <c r="AC7" s="22"/>
    </row>
    <row r="8" spans="1:30" ht="13.5" customHeight="1">
      <c r="A8" s="23"/>
      <c r="B8" s="24" t="str">
        <f>IF(A8="","",VLOOKUP(A8,データ２!$A$2:$B$92,2))</f>
        <v/>
      </c>
      <c r="C8" s="23"/>
      <c r="D8" s="24" t="str">
        <f>IF(C8="","",VLOOKUP(C8,データ２!$A$2:$B$92,2))</f>
        <v/>
      </c>
      <c r="E8" s="23"/>
      <c r="F8" s="24" t="str">
        <f>IF(E8="","",VLOOKUP(E8,データ２!$A$2:$B$92,2))</f>
        <v/>
      </c>
      <c r="G8" s="23"/>
      <c r="H8" s="24" t="str">
        <f>IF(G8="","",VLOOKUP(G8,データ２!$A$2:$B$92,2))</f>
        <v/>
      </c>
      <c r="I8" s="19"/>
      <c r="J8" s="19"/>
      <c r="L8" s="23"/>
      <c r="M8" s="24" t="str">
        <f>IF(L8="","",VLOOKUP(L8,データ２!$A$2:$B$92,2))</f>
        <v/>
      </c>
      <c r="N8" s="23"/>
      <c r="O8" s="24" t="str">
        <f>IF(N8="","",VLOOKUP(N8,データ２!$A$2:$B$92,2))</f>
        <v/>
      </c>
      <c r="P8" s="23"/>
      <c r="Q8" s="24" t="str">
        <f>IF(P8="","",VLOOKUP(P8,データ２!$A$2:$B$92,2))</f>
        <v/>
      </c>
      <c r="R8" s="23"/>
      <c r="S8" s="24" t="str">
        <f>IF(R8="","",VLOOKUP(R8,データ２!$A$2:$B$92,2))</f>
        <v/>
      </c>
      <c r="T8" s="19"/>
      <c r="U8" s="19"/>
      <c r="W8" s="17"/>
      <c r="X8" s="18"/>
      <c r="Y8" s="17"/>
      <c r="Z8" s="18"/>
      <c r="AA8" s="17"/>
      <c r="AB8" s="18"/>
      <c r="AC8" s="17"/>
      <c r="AD8" s="18"/>
    </row>
    <row r="9" spans="1:30" ht="13.5" customHeight="1">
      <c r="A9" s="125" t="s">
        <v>6</v>
      </c>
      <c r="B9" s="126"/>
      <c r="C9" s="125" t="s">
        <v>6</v>
      </c>
      <c r="D9" s="126"/>
      <c r="E9" s="125" t="s">
        <v>6</v>
      </c>
      <c r="F9" s="126"/>
      <c r="G9" s="125" t="s">
        <v>6</v>
      </c>
      <c r="H9" s="126"/>
      <c r="I9" s="19"/>
      <c r="J9" s="19"/>
      <c r="L9" s="125" t="s">
        <v>6</v>
      </c>
      <c r="M9" s="126"/>
      <c r="N9" s="125" t="s">
        <v>6</v>
      </c>
      <c r="O9" s="126"/>
      <c r="P9" s="125" t="s">
        <v>6</v>
      </c>
      <c r="Q9" s="126"/>
      <c r="R9" s="125" t="s">
        <v>6</v>
      </c>
      <c r="S9" s="126"/>
    </row>
    <row r="10" spans="1:30" ht="13.5" customHeight="1">
      <c r="W10" s="7"/>
      <c r="AA10" s="7"/>
    </row>
    <row r="11" spans="1:30" ht="13.5" customHeight="1">
      <c r="A11" s="7" t="s">
        <v>27</v>
      </c>
      <c r="E11" s="7"/>
      <c r="J11" s="8"/>
      <c r="L11" s="7" t="s">
        <v>31</v>
      </c>
      <c r="P11" s="7"/>
      <c r="T11" s="7"/>
      <c r="W11" s="7"/>
      <c r="AA11" s="7"/>
    </row>
    <row r="12" spans="1:30" ht="13.5" customHeight="1">
      <c r="A12" s="9">
        <v>0.375</v>
      </c>
      <c r="B12" s="10"/>
      <c r="C12" s="10">
        <v>0.45833333333333331</v>
      </c>
      <c r="D12" s="10"/>
      <c r="E12" s="25">
        <v>0.54166666666666663</v>
      </c>
      <c r="F12" s="30"/>
      <c r="G12" s="25">
        <v>0.625</v>
      </c>
      <c r="H12" s="26">
        <v>0.70833333333333337</v>
      </c>
      <c r="I12" s="13"/>
      <c r="J12" s="14"/>
      <c r="L12" s="9">
        <v>0.375</v>
      </c>
      <c r="M12" s="10"/>
      <c r="N12" s="10">
        <v>0.45833333333333331</v>
      </c>
      <c r="O12" s="10"/>
      <c r="P12" s="25">
        <v>0.54166666666666663</v>
      </c>
      <c r="Q12" s="30"/>
      <c r="R12" s="25">
        <v>0.625</v>
      </c>
      <c r="S12" s="26">
        <v>0.70833333333333337</v>
      </c>
      <c r="T12" s="13"/>
      <c r="U12" s="13"/>
      <c r="W12" s="13"/>
      <c r="X12" s="13"/>
      <c r="Y12" s="13"/>
      <c r="Z12" s="13"/>
      <c r="AA12" s="11"/>
      <c r="AB12" s="12"/>
      <c r="AC12" s="11"/>
      <c r="AD12" s="12"/>
    </row>
    <row r="13" spans="1:30" ht="13.5" customHeight="1">
      <c r="A13" s="15">
        <v>12</v>
      </c>
      <c r="B13" s="16" t="str">
        <f>IF(A13="","",VLOOKUP(A13,データ２!$A$2:$B$92,2))</f>
        <v>Ｗサンダース</v>
      </c>
      <c r="C13" s="117">
        <v>6</v>
      </c>
      <c r="D13" s="118" t="str">
        <f>IF(C13="","",VLOOKUP(C13,データ２!$A$2:$B$92,2))</f>
        <v>ＬＣジュニア</v>
      </c>
      <c r="E13" s="15">
        <v>2</v>
      </c>
      <c r="F13" s="16" t="str">
        <f>IF(E13="","",VLOOKUP(E13,データ２!$A$2:$B$92,2))</f>
        <v>浅草ＢＣ</v>
      </c>
      <c r="G13" s="15">
        <v>9</v>
      </c>
      <c r="H13" s="16" t="str">
        <f>IF(G13="","",VLOOKUP(G13,データ２!$A$2:$B$92,2))</f>
        <v>フェニックス</v>
      </c>
      <c r="I13" s="27"/>
      <c r="J13" s="19"/>
      <c r="L13" s="15">
        <v>7</v>
      </c>
      <c r="M13" s="16" t="str">
        <f>IF(L13="","",VLOOKUP(L13,データ２!$A$2:$B$92,2))</f>
        <v>サンダーボーイズ</v>
      </c>
      <c r="N13" s="15">
        <v>8</v>
      </c>
      <c r="O13" s="16" t="str">
        <f>IF(N13="","",VLOOKUP(N13,データ２!$A$2:$B$92,2))</f>
        <v>台東レインボーズ</v>
      </c>
      <c r="P13" s="136" t="s">
        <v>39</v>
      </c>
      <c r="Q13" s="129"/>
      <c r="R13" s="15">
        <v>5</v>
      </c>
      <c r="S13" s="16" t="str">
        <f>IF(R13="","",VLOOKUP(R13,データ２!$A$2:$B$92,2))</f>
        <v>ライナーズ</v>
      </c>
      <c r="T13" s="19"/>
      <c r="U13" s="19"/>
      <c r="W13" s="17"/>
      <c r="X13" s="18"/>
      <c r="Y13" s="17"/>
      <c r="Z13" s="18"/>
      <c r="AA13" s="17"/>
      <c r="AB13" s="18"/>
      <c r="AC13" s="17"/>
      <c r="AD13" s="18"/>
    </row>
    <row r="14" spans="1:30" ht="13.5" customHeight="1">
      <c r="A14" s="20"/>
      <c r="B14" s="21"/>
      <c r="C14" s="119"/>
      <c r="D14" s="120"/>
      <c r="E14" s="20"/>
      <c r="F14" s="21"/>
      <c r="G14" s="20"/>
      <c r="H14" s="21"/>
      <c r="I14" s="19"/>
      <c r="J14" s="19"/>
      <c r="L14" s="20"/>
      <c r="M14" s="21"/>
      <c r="N14" s="20"/>
      <c r="O14" s="21"/>
      <c r="P14" s="130"/>
      <c r="Q14" s="132"/>
      <c r="R14" s="20"/>
      <c r="S14" s="21"/>
      <c r="T14" s="19"/>
      <c r="U14" s="19"/>
      <c r="W14" s="22"/>
      <c r="Y14" s="22"/>
      <c r="AA14" s="22"/>
      <c r="AC14" s="22"/>
    </row>
    <row r="15" spans="1:30" ht="13.5" customHeight="1">
      <c r="A15" s="23"/>
      <c r="B15" s="24" t="str">
        <f>IF(A15="","",VLOOKUP(A15,データ２!$A$2:$B$92,2))</f>
        <v/>
      </c>
      <c r="C15" s="121"/>
      <c r="D15" s="122" t="str">
        <f>IF(C15="","",VLOOKUP(C15,データ２!$A$2:$B$92,2))</f>
        <v/>
      </c>
      <c r="E15" s="23"/>
      <c r="F15" s="24" t="str">
        <f>IF(E15="","",VLOOKUP(E15,データ２!$A$2:$B$92,2))</f>
        <v/>
      </c>
      <c r="G15" s="23"/>
      <c r="H15" s="24" t="str">
        <f>IF(G15="","",VLOOKUP(G15,データ２!$A$2:$B$92,2))</f>
        <v/>
      </c>
      <c r="I15" s="19"/>
      <c r="J15" s="19"/>
      <c r="L15" s="23"/>
      <c r="M15" s="24" t="str">
        <f>IF(L15="","",VLOOKUP(L15,データ２!$A$2:$B$92,2))</f>
        <v/>
      </c>
      <c r="N15" s="23"/>
      <c r="O15" s="24" t="str">
        <f>IF(N15="","",VLOOKUP(N15,データ２!$A$2:$B$92,2))</f>
        <v/>
      </c>
      <c r="P15" s="130"/>
      <c r="Q15" s="132"/>
      <c r="R15" s="23"/>
      <c r="S15" s="24" t="str">
        <f>IF(R15="","",VLOOKUP(R15,データ２!$A$2:$B$92,2))</f>
        <v/>
      </c>
      <c r="T15" s="19"/>
      <c r="U15" s="19"/>
      <c r="W15" s="17"/>
      <c r="X15" s="18"/>
      <c r="Y15" s="17"/>
      <c r="Z15" s="18"/>
      <c r="AA15" s="17"/>
      <c r="AB15" s="18"/>
      <c r="AC15" s="17"/>
      <c r="AD15" s="18"/>
    </row>
    <row r="16" spans="1:30" ht="13.5" customHeight="1">
      <c r="A16" s="125" t="s">
        <v>6</v>
      </c>
      <c r="B16" s="126"/>
      <c r="C16" s="137" t="s">
        <v>125</v>
      </c>
      <c r="D16" s="138"/>
      <c r="E16" s="125" t="s">
        <v>6</v>
      </c>
      <c r="F16" s="126"/>
      <c r="G16" s="125" t="s">
        <v>6</v>
      </c>
      <c r="H16" s="126"/>
      <c r="I16" s="19"/>
      <c r="J16" s="19"/>
      <c r="L16" s="125" t="s">
        <v>6</v>
      </c>
      <c r="M16" s="126"/>
      <c r="N16" s="125" t="s">
        <v>6</v>
      </c>
      <c r="O16" s="126"/>
      <c r="P16" s="133"/>
      <c r="Q16" s="135"/>
      <c r="R16" s="125" t="s">
        <v>6</v>
      </c>
      <c r="S16" s="126"/>
      <c r="W16" s="28"/>
      <c r="X16" s="28"/>
      <c r="Y16" s="28"/>
      <c r="Z16" s="28"/>
      <c r="AA16" s="28"/>
      <c r="AB16" s="28"/>
    </row>
    <row r="17" spans="1:30" ht="13.5" customHeight="1"/>
    <row r="18" spans="1:30" ht="13.5" customHeight="1">
      <c r="A18" s="7" t="s">
        <v>28</v>
      </c>
      <c r="E18" s="7"/>
      <c r="J18" s="8" t="s">
        <v>52</v>
      </c>
      <c r="L18" s="7" t="s">
        <v>32</v>
      </c>
      <c r="P18" s="7"/>
      <c r="U18" s="8" t="s">
        <v>55</v>
      </c>
      <c r="W18" s="7"/>
      <c r="AA18" s="7"/>
    </row>
    <row r="19" spans="1:30" ht="13.5" customHeight="1">
      <c r="A19" s="9">
        <v>0.375</v>
      </c>
      <c r="B19" s="10"/>
      <c r="C19" s="10">
        <v>0.47916666666666669</v>
      </c>
      <c r="D19" s="10"/>
      <c r="E19" s="25">
        <v>0.58333333333333337</v>
      </c>
      <c r="F19" s="26">
        <v>0.6875</v>
      </c>
      <c r="G19" s="11"/>
      <c r="H19" s="12"/>
      <c r="I19" s="9">
        <v>0.70833333333333337</v>
      </c>
      <c r="J19" s="29">
        <v>0.79166666666666663</v>
      </c>
      <c r="L19" s="9">
        <v>0.375</v>
      </c>
      <c r="M19" s="10"/>
      <c r="N19" s="10">
        <v>0.45833333333333331</v>
      </c>
      <c r="O19" s="10"/>
      <c r="P19" s="25">
        <v>0.54166666666666663</v>
      </c>
      <c r="Q19" s="26">
        <v>0.66666666666666663</v>
      </c>
      <c r="T19" s="9">
        <v>0.70833333333333337</v>
      </c>
      <c r="U19" s="29">
        <v>0.79166666666666663</v>
      </c>
      <c r="W19" s="13"/>
      <c r="X19" s="13"/>
      <c r="Y19" s="13"/>
      <c r="Z19" s="13"/>
      <c r="AA19" s="11"/>
      <c r="AB19" s="12"/>
      <c r="AC19" s="11"/>
      <c r="AD19" s="12"/>
    </row>
    <row r="20" spans="1:30" ht="13.5" customHeight="1">
      <c r="A20" s="15">
        <v>3</v>
      </c>
      <c r="B20" s="16" t="str">
        <f>IF(A20="","",VLOOKUP(A20,データ２!$A$2:$B$92,2))</f>
        <v>サンジュニア</v>
      </c>
      <c r="C20" s="15">
        <v>2</v>
      </c>
      <c r="D20" s="16" t="str">
        <f>IF(C20="","",VLOOKUP(C20,データ２!$A$2:$B$92,2))</f>
        <v>浅草ＢＣ</v>
      </c>
      <c r="E20" s="15">
        <v>4</v>
      </c>
      <c r="F20" s="16" t="str">
        <f>IF(E20="","",VLOOKUP(E20,データ２!$A$2:$B$92,2))</f>
        <v>ジャニーズ</v>
      </c>
      <c r="G20" s="17"/>
      <c r="H20" s="18"/>
      <c r="I20" s="15">
        <v>33</v>
      </c>
      <c r="J20" s="16" t="str">
        <f>IF(I20="","",VLOOKUP(I20,データ２!$A$2:$B$92,2))</f>
        <v>ボールメイツ</v>
      </c>
      <c r="L20" s="127" t="s">
        <v>122</v>
      </c>
      <c r="M20" s="128"/>
      <c r="N20" s="128"/>
      <c r="O20" s="129"/>
      <c r="P20" s="15">
        <v>6</v>
      </c>
      <c r="Q20" s="16" t="str">
        <f>IF(P20="","",VLOOKUP(P20,データ２!$A$2:$B$92,2))</f>
        <v>ＬＣジュニア</v>
      </c>
      <c r="T20" s="15">
        <v>32</v>
      </c>
      <c r="U20" s="16" t="str">
        <f>IF(T20="","",VLOOKUP(T20,データ２!$A$2:$B$92,2))</f>
        <v>ドルフィンズ</v>
      </c>
      <c r="W20" s="17"/>
      <c r="X20" s="18"/>
      <c r="Y20" s="17"/>
      <c r="Z20" s="18"/>
      <c r="AA20" s="17"/>
      <c r="AB20" s="18"/>
      <c r="AC20" s="17"/>
      <c r="AD20" s="18"/>
    </row>
    <row r="21" spans="1:30" ht="13.5" customHeight="1">
      <c r="A21" s="20" t="s">
        <v>48</v>
      </c>
      <c r="B21" s="21"/>
      <c r="C21" s="20" t="s">
        <v>48</v>
      </c>
      <c r="D21" s="21"/>
      <c r="E21" s="20"/>
      <c r="F21" s="21"/>
      <c r="G21" s="22"/>
      <c r="I21" s="20"/>
      <c r="J21" s="21"/>
      <c r="L21" s="130"/>
      <c r="M21" s="131"/>
      <c r="N21" s="131"/>
      <c r="O21" s="132"/>
      <c r="P21" s="20" t="s">
        <v>48</v>
      </c>
      <c r="Q21" s="21"/>
      <c r="T21" s="20" t="s">
        <v>15</v>
      </c>
      <c r="U21" s="21"/>
      <c r="W21" s="22"/>
      <c r="Y21" s="22"/>
      <c r="AA21" s="22"/>
      <c r="AC21" s="22"/>
    </row>
    <row r="22" spans="1:30" ht="13.5" customHeight="1">
      <c r="A22" s="23">
        <v>4</v>
      </c>
      <c r="B22" s="24" t="str">
        <f>IF(A22="","",VLOOKUP(A22,データ２!$A$2:$B$92,2))</f>
        <v>ジャニーズ</v>
      </c>
      <c r="C22" s="23">
        <v>8</v>
      </c>
      <c r="D22" s="24" t="str">
        <f>IF(C22="","",VLOOKUP(C22,データ２!$A$2:$B$92,2))</f>
        <v>台東レインボーズ</v>
      </c>
      <c r="E22" s="23"/>
      <c r="F22" s="24" t="str">
        <f>IF(E22="","",VLOOKUP(E22,データ２!$A$2:$B$92,2))</f>
        <v/>
      </c>
      <c r="G22" s="17"/>
      <c r="H22" s="18"/>
      <c r="I22" s="23"/>
      <c r="J22" s="24" t="str">
        <f>IF(I22="","",VLOOKUP(I22,データ２!$A$2:$B$92,2))</f>
        <v/>
      </c>
      <c r="L22" s="130"/>
      <c r="M22" s="131"/>
      <c r="N22" s="131"/>
      <c r="O22" s="132"/>
      <c r="P22" s="23">
        <v>1</v>
      </c>
      <c r="Q22" s="24" t="str">
        <f>IF(P22="","",VLOOKUP(P22,データ２!$A$2:$B$92,2))</f>
        <v>リトルロジャース</v>
      </c>
      <c r="T22" s="23"/>
      <c r="U22" s="24" t="str">
        <f>IF(T22="","",VLOOKUP(T22,データ２!$A$2:$B$92,2))</f>
        <v/>
      </c>
      <c r="W22" s="17"/>
      <c r="X22" s="18"/>
      <c r="Y22" s="17"/>
      <c r="Z22" s="18"/>
      <c r="AA22" s="17"/>
      <c r="AB22" s="18"/>
      <c r="AC22" s="17"/>
      <c r="AD22" s="18"/>
    </row>
    <row r="23" spans="1:30" ht="13.5" customHeight="1">
      <c r="A23" s="42" t="s">
        <v>47</v>
      </c>
      <c r="B23" s="43" t="s">
        <v>3</v>
      </c>
      <c r="C23" s="42" t="s">
        <v>47</v>
      </c>
      <c r="D23" s="43" t="s">
        <v>49</v>
      </c>
      <c r="E23" s="125" t="s">
        <v>6</v>
      </c>
      <c r="F23" s="126"/>
      <c r="I23" s="125" t="s">
        <v>6</v>
      </c>
      <c r="J23" s="126"/>
      <c r="L23" s="133"/>
      <c r="M23" s="134"/>
      <c r="N23" s="134"/>
      <c r="O23" s="135"/>
      <c r="P23" s="42" t="s">
        <v>47</v>
      </c>
      <c r="Q23" s="43" t="s">
        <v>8</v>
      </c>
      <c r="T23" s="125" t="s">
        <v>6</v>
      </c>
      <c r="U23" s="126"/>
      <c r="W23" s="28"/>
      <c r="X23" s="28"/>
      <c r="Y23" s="28"/>
      <c r="Z23" s="28"/>
      <c r="AA23" s="28"/>
      <c r="AB23" s="28"/>
    </row>
    <row r="24" spans="1:30" ht="13.5" customHeight="1"/>
    <row r="25" spans="1:30" ht="14.25" customHeight="1">
      <c r="A25" s="7" t="s">
        <v>127</v>
      </c>
      <c r="E25" s="7"/>
      <c r="I25" s="7"/>
      <c r="L25" s="7" t="s">
        <v>34</v>
      </c>
      <c r="P25" s="7"/>
      <c r="R25" s="7" t="s">
        <v>33</v>
      </c>
      <c r="W25" s="7"/>
      <c r="AA25" s="7"/>
    </row>
    <row r="26" spans="1:30" ht="13.5" customHeight="1">
      <c r="A26" s="9">
        <v>0.375</v>
      </c>
      <c r="B26" s="10"/>
      <c r="C26" s="10">
        <v>0.45833333333333331</v>
      </c>
      <c r="D26" s="10"/>
      <c r="E26" s="25">
        <v>0.54166666666666663</v>
      </c>
      <c r="F26" s="30"/>
      <c r="G26" s="25">
        <v>0.625</v>
      </c>
      <c r="H26" s="26">
        <v>0.70833333333333337</v>
      </c>
      <c r="I26" s="13"/>
      <c r="J26" s="14"/>
      <c r="L26" s="9">
        <v>0.33333333333333331</v>
      </c>
      <c r="M26" s="10"/>
      <c r="N26" s="10">
        <v>0.54166666666666663</v>
      </c>
      <c r="O26" s="29">
        <v>0.70833333333333337</v>
      </c>
      <c r="P26" s="11"/>
      <c r="Q26" s="12"/>
      <c r="R26" s="9">
        <v>0.375</v>
      </c>
      <c r="S26" s="10"/>
      <c r="T26" s="10">
        <v>0.58333333333333337</v>
      </c>
      <c r="U26" s="29">
        <v>0.79166666666666663</v>
      </c>
      <c r="W26" s="13"/>
      <c r="X26" s="13"/>
      <c r="Y26" s="13"/>
      <c r="Z26" s="13"/>
      <c r="AA26" s="11"/>
      <c r="AB26" s="12"/>
      <c r="AC26" s="11"/>
      <c r="AD26" s="12"/>
    </row>
    <row r="27" spans="1:30" ht="13.5" customHeight="1">
      <c r="A27" s="15">
        <v>7</v>
      </c>
      <c r="B27" s="16" t="str">
        <f>IF(A27="","",VLOOKUP(A27,データ２!$A$2:$B$92,2))</f>
        <v>サンダーボーイズ</v>
      </c>
      <c r="C27" s="15"/>
      <c r="D27" s="16" t="s">
        <v>42</v>
      </c>
      <c r="E27" s="15">
        <v>6</v>
      </c>
      <c r="F27" s="16" t="str">
        <f>IF(E27="","",VLOOKUP(E27,データ２!$A$2:$B$92,2))</f>
        <v>ＬＣジュニア</v>
      </c>
      <c r="G27" s="15">
        <v>7</v>
      </c>
      <c r="H27" s="16" t="str">
        <f>IF(G27="","",VLOOKUP(G27,データ２!$A$2:$B$92,2))</f>
        <v>サンダーボーイズ</v>
      </c>
      <c r="I27" s="17"/>
      <c r="J27" s="18"/>
      <c r="L27" s="15">
        <v>10</v>
      </c>
      <c r="M27" s="16" t="str">
        <f>IF(L27="","",VLOOKUP(L27,データ２!$A$2:$B$92,2))</f>
        <v>上野クラブ</v>
      </c>
      <c r="N27" s="15">
        <v>11</v>
      </c>
      <c r="O27" s="16" t="str">
        <f>IF(N27="","",VLOOKUP(N27,データ２!$A$2:$B$92,2))</f>
        <v>浅草ビーバーズ</v>
      </c>
      <c r="P27" s="17"/>
      <c r="Q27" s="18"/>
      <c r="R27" s="15">
        <v>31</v>
      </c>
      <c r="S27" s="16" t="str">
        <f>IF(R27="","",VLOOKUP(R27,データ２!$A$2:$B$92,2))</f>
        <v>サンジュニア</v>
      </c>
      <c r="T27" s="15">
        <v>33</v>
      </c>
      <c r="U27" s="16" t="str">
        <f>IF(T27="","",VLOOKUP(T27,データ２!$A$2:$B$92,2))</f>
        <v>ボールメイツ</v>
      </c>
      <c r="W27" s="17"/>
      <c r="X27" s="18"/>
      <c r="Y27" s="17"/>
      <c r="Z27" s="18"/>
      <c r="AA27" s="17"/>
      <c r="AB27" s="18"/>
      <c r="AC27" s="17"/>
      <c r="AD27" s="18"/>
    </row>
    <row r="28" spans="1:30" ht="13.5" customHeight="1">
      <c r="A28" s="20"/>
      <c r="B28" s="21"/>
      <c r="C28" s="20" t="s">
        <v>43</v>
      </c>
      <c r="D28" s="21"/>
      <c r="E28" s="20"/>
      <c r="F28" s="21"/>
      <c r="G28" s="20"/>
      <c r="H28" s="21"/>
      <c r="I28" s="22"/>
      <c r="L28" s="20" t="s">
        <v>18</v>
      </c>
      <c r="M28" s="21"/>
      <c r="N28" s="20" t="s">
        <v>18</v>
      </c>
      <c r="O28" s="21"/>
      <c r="P28" s="22"/>
      <c r="R28" s="20" t="s">
        <v>15</v>
      </c>
      <c r="S28" s="21"/>
      <c r="T28" s="20" t="s">
        <v>15</v>
      </c>
      <c r="U28" s="21"/>
      <c r="W28" s="22"/>
      <c r="Y28" s="22"/>
      <c r="AA28" s="22"/>
      <c r="AC28" s="22"/>
    </row>
    <row r="29" spans="1:30" ht="13.5" customHeight="1">
      <c r="A29" s="23"/>
      <c r="B29" s="24" t="str">
        <f>IF(A29="","",VLOOKUP(A29,データ２!$A$2:$B$92,2))</f>
        <v/>
      </c>
      <c r="C29" s="23"/>
      <c r="D29" s="24" t="s">
        <v>44</v>
      </c>
      <c r="E29" s="23"/>
      <c r="F29" s="24" t="str">
        <f>IF(E29="","",VLOOKUP(E29,データ２!$A$2:$B$92,2))</f>
        <v/>
      </c>
      <c r="G29" s="23"/>
      <c r="H29" s="24" t="str">
        <f>IF(G29="","",VLOOKUP(G29,データ２!$A$2:$B$92,2))</f>
        <v/>
      </c>
      <c r="I29" s="17"/>
      <c r="J29" s="18"/>
      <c r="L29" s="23"/>
      <c r="M29" s="24" t="str">
        <f>IF(L29="","",VLOOKUP(L29,データ２!$A$2:$B$92,2))</f>
        <v/>
      </c>
      <c r="N29" s="23"/>
      <c r="O29" s="24" t="str">
        <f>IF(N29="","",VLOOKUP(N29,データ２!$A$2:$B$92,2))</f>
        <v/>
      </c>
      <c r="P29" s="17"/>
      <c r="Q29" s="18"/>
      <c r="R29" s="23"/>
      <c r="S29" s="24" t="str">
        <f>IF(R29="","",VLOOKUP(R29,データ２!$A$2:$B$92,2))</f>
        <v/>
      </c>
      <c r="T29" s="23"/>
      <c r="U29" s="24" t="str">
        <f>IF(T29="","",VLOOKUP(T29,データ２!$A$2:$B$92,2))</f>
        <v/>
      </c>
      <c r="W29" s="17"/>
      <c r="X29" s="18"/>
      <c r="Y29" s="17"/>
      <c r="Z29" s="18"/>
      <c r="AA29" s="17"/>
      <c r="AB29" s="18"/>
      <c r="AC29" s="17"/>
      <c r="AD29" s="18"/>
    </row>
    <row r="30" spans="1:30" ht="13.5" customHeight="1">
      <c r="A30" s="125" t="s">
        <v>6</v>
      </c>
      <c r="B30" s="126"/>
      <c r="C30" s="42" t="s">
        <v>45</v>
      </c>
      <c r="D30" s="43" t="s">
        <v>46</v>
      </c>
      <c r="E30" s="125" t="s">
        <v>6</v>
      </c>
      <c r="F30" s="126"/>
      <c r="G30" s="125" t="s">
        <v>6</v>
      </c>
      <c r="H30" s="126"/>
      <c r="L30" s="125" t="s">
        <v>6</v>
      </c>
      <c r="M30" s="126"/>
      <c r="N30" s="125" t="s">
        <v>6</v>
      </c>
      <c r="O30" s="126"/>
      <c r="R30" s="125" t="s">
        <v>6</v>
      </c>
      <c r="S30" s="126"/>
      <c r="T30" s="125" t="s">
        <v>6</v>
      </c>
      <c r="U30" s="126"/>
    </row>
    <row r="31" spans="1:30" ht="13.5" customHeight="1">
      <c r="W31" s="7"/>
      <c r="AA31" s="7"/>
    </row>
    <row r="32" spans="1:30" ht="13.5" customHeight="1">
      <c r="A32" s="7" t="s">
        <v>29</v>
      </c>
      <c r="E32" s="7"/>
      <c r="J32" s="8"/>
      <c r="L32" s="7" t="s">
        <v>60</v>
      </c>
      <c r="P32" s="7"/>
      <c r="T32" s="7"/>
      <c r="W32" s="7"/>
      <c r="AA32" s="7"/>
    </row>
    <row r="33" spans="1:30" ht="13.5" customHeight="1">
      <c r="A33" s="9">
        <v>0.375</v>
      </c>
      <c r="B33" s="10"/>
      <c r="C33" s="10">
        <v>0.45833333333333331</v>
      </c>
      <c r="D33" s="10"/>
      <c r="E33" s="25">
        <v>0.54166666666666663</v>
      </c>
      <c r="F33" s="30"/>
      <c r="G33" s="25">
        <v>0.625</v>
      </c>
      <c r="H33" s="26">
        <v>0.70833333333333337</v>
      </c>
      <c r="I33" s="13"/>
      <c r="J33" s="14"/>
      <c r="L33" s="9">
        <v>0.375</v>
      </c>
      <c r="M33" s="10"/>
      <c r="N33" s="10">
        <v>0.45833333333333331</v>
      </c>
      <c r="O33" s="10"/>
      <c r="P33" s="25">
        <v>0.54166666666666663</v>
      </c>
      <c r="Q33" s="30"/>
      <c r="R33" s="25">
        <v>0.625</v>
      </c>
      <c r="S33" s="26">
        <v>0.70833333333333337</v>
      </c>
      <c r="T33" s="13"/>
      <c r="U33" s="13"/>
      <c r="W33" s="13"/>
      <c r="X33" s="13"/>
      <c r="Y33" s="13"/>
      <c r="Z33" s="13"/>
      <c r="AA33" s="11"/>
      <c r="AB33" s="12"/>
      <c r="AC33" s="11"/>
      <c r="AD33" s="12"/>
    </row>
    <row r="34" spans="1:30" ht="13.5" customHeight="1">
      <c r="A34" s="15">
        <v>1</v>
      </c>
      <c r="B34" s="16" t="str">
        <f>IF(A34="","",VLOOKUP(A34,データ２!$A$2:$B$92,2))</f>
        <v>リトルロジャース</v>
      </c>
      <c r="C34" s="15">
        <v>4</v>
      </c>
      <c r="D34" s="16" t="str">
        <f>IF(C34="","",VLOOKUP(C34,データ２!$A$2:$B$92,2))</f>
        <v>ジャニーズ</v>
      </c>
      <c r="E34" s="15">
        <v>3</v>
      </c>
      <c r="F34" s="16" t="str">
        <f>IF(E34="","",VLOOKUP(E34,データ２!$A$2:$B$92,2))</f>
        <v>サンジュニア</v>
      </c>
      <c r="G34" s="15">
        <v>2</v>
      </c>
      <c r="H34" s="16" t="str">
        <f>IF(G34="","",VLOOKUP(G34,データ２!$A$2:$B$92,2))</f>
        <v>浅草ＢＣ</v>
      </c>
      <c r="I34" s="27"/>
      <c r="J34" s="19"/>
      <c r="L34" s="136" t="s">
        <v>39</v>
      </c>
      <c r="M34" s="129"/>
      <c r="N34" s="136" t="s">
        <v>39</v>
      </c>
      <c r="O34" s="129"/>
      <c r="P34" s="15">
        <v>13</v>
      </c>
      <c r="Q34" s="16" t="str">
        <f>IF(P34="","",VLOOKUP(P34,データ２!$A$2:$B$92,2))</f>
        <v>浅草ブレイカーズ</v>
      </c>
      <c r="R34" s="15">
        <v>13</v>
      </c>
      <c r="S34" s="16" t="str">
        <f>IF(R34="","",VLOOKUP(R34,データ２!$A$2:$B$92,2))</f>
        <v>浅草ブレイカーズ</v>
      </c>
      <c r="T34" s="19"/>
      <c r="U34" s="19"/>
      <c r="W34" s="17"/>
      <c r="X34" s="18"/>
      <c r="Y34" s="17"/>
      <c r="Z34" s="18"/>
      <c r="AA34" s="17"/>
      <c r="AB34" s="18"/>
      <c r="AC34" s="17"/>
      <c r="AD34" s="18"/>
    </row>
    <row r="35" spans="1:30" ht="13.5" customHeight="1">
      <c r="A35" s="20"/>
      <c r="B35" s="21"/>
      <c r="C35" s="20"/>
      <c r="D35" s="21"/>
      <c r="E35" s="20"/>
      <c r="F35" s="21"/>
      <c r="G35" s="20"/>
      <c r="H35" s="21"/>
      <c r="I35" s="19"/>
      <c r="J35" s="19"/>
      <c r="L35" s="130"/>
      <c r="M35" s="132"/>
      <c r="N35" s="130"/>
      <c r="O35" s="132"/>
      <c r="P35" s="20"/>
      <c r="Q35" s="21"/>
      <c r="R35" s="20"/>
      <c r="S35" s="21"/>
      <c r="T35" s="19"/>
      <c r="U35" s="19"/>
      <c r="W35" s="22"/>
      <c r="Y35" s="22"/>
      <c r="AA35" s="22"/>
      <c r="AC35" s="22"/>
    </row>
    <row r="36" spans="1:30" ht="13.5" customHeight="1">
      <c r="A36" s="23"/>
      <c r="B36" s="24" t="str">
        <f>IF(A36="","",VLOOKUP(A36,データ２!$A$2:$B$92,2))</f>
        <v/>
      </c>
      <c r="C36" s="23"/>
      <c r="D36" s="24" t="str">
        <f>IF(C36="","",VLOOKUP(C36,データ２!$A$2:$B$92,2))</f>
        <v/>
      </c>
      <c r="E36" s="23"/>
      <c r="F36" s="24" t="str">
        <f>IF(E36="","",VLOOKUP(E36,データ２!$A$2:$B$92,2))</f>
        <v/>
      </c>
      <c r="G36" s="23"/>
      <c r="H36" s="24" t="str">
        <f>IF(G36="","",VLOOKUP(G36,データ２!$A$2:$B$92,2))</f>
        <v/>
      </c>
      <c r="I36" s="19"/>
      <c r="J36" s="19"/>
      <c r="L36" s="130"/>
      <c r="M36" s="132"/>
      <c r="N36" s="130"/>
      <c r="O36" s="132"/>
      <c r="P36" s="23"/>
      <c r="Q36" s="24" t="str">
        <f>IF(P36="","",VLOOKUP(P36,データ２!$A$2:$B$92,2))</f>
        <v/>
      </c>
      <c r="R36" s="23"/>
      <c r="S36" s="24" t="str">
        <f>IF(R36="","",VLOOKUP(R36,データ２!$A$2:$B$92,2))</f>
        <v/>
      </c>
      <c r="T36" s="19"/>
      <c r="U36" s="19"/>
      <c r="W36" s="17"/>
      <c r="X36" s="18"/>
      <c r="Y36" s="17"/>
      <c r="Z36" s="18"/>
      <c r="AA36" s="17"/>
      <c r="AB36" s="18"/>
      <c r="AC36" s="17"/>
      <c r="AD36" s="18"/>
    </row>
    <row r="37" spans="1:30" ht="13.5" customHeight="1">
      <c r="A37" s="125" t="s">
        <v>6</v>
      </c>
      <c r="B37" s="126"/>
      <c r="C37" s="125" t="s">
        <v>6</v>
      </c>
      <c r="D37" s="126"/>
      <c r="E37" s="125" t="s">
        <v>6</v>
      </c>
      <c r="F37" s="126"/>
      <c r="G37" s="125" t="s">
        <v>6</v>
      </c>
      <c r="H37" s="126"/>
      <c r="I37" s="19"/>
      <c r="J37" s="19"/>
      <c r="L37" s="133"/>
      <c r="M37" s="135"/>
      <c r="N37" s="133"/>
      <c r="O37" s="135"/>
      <c r="P37" s="125" t="s">
        <v>6</v>
      </c>
      <c r="Q37" s="126"/>
      <c r="R37" s="125" t="s">
        <v>6</v>
      </c>
      <c r="S37" s="126"/>
      <c r="W37" s="28"/>
      <c r="X37" s="28"/>
      <c r="Y37" s="28"/>
      <c r="Z37" s="28"/>
      <c r="AA37" s="28"/>
      <c r="AB37" s="28"/>
    </row>
    <row r="38" spans="1:30" ht="13.5" customHeight="1"/>
    <row r="39" spans="1:30" ht="13.5" customHeight="1">
      <c r="A39" s="7" t="s">
        <v>130</v>
      </c>
      <c r="L39" s="7" t="s">
        <v>35</v>
      </c>
      <c r="P39" s="7"/>
      <c r="W39" s="7"/>
      <c r="AA39" s="7"/>
    </row>
    <row r="40" spans="1:30" ht="13.5" customHeight="1">
      <c r="A40" s="9">
        <v>0.375</v>
      </c>
      <c r="B40" s="46"/>
      <c r="C40" s="10">
        <v>0.54166666666666663</v>
      </c>
      <c r="D40" s="29">
        <v>0.70833333333333337</v>
      </c>
      <c r="I40" s="13"/>
      <c r="J40" s="14"/>
      <c r="L40" s="9">
        <v>0.375</v>
      </c>
      <c r="M40" s="10"/>
      <c r="N40" s="10">
        <v>0.45833333333333331</v>
      </c>
      <c r="O40" s="10"/>
      <c r="P40" s="25">
        <v>0.54166666666666663</v>
      </c>
      <c r="Q40" s="30"/>
      <c r="R40" s="25">
        <v>0.625</v>
      </c>
      <c r="S40" s="26">
        <v>0.70833333333333337</v>
      </c>
      <c r="W40" s="13"/>
      <c r="X40" s="13"/>
      <c r="Y40" s="13"/>
      <c r="Z40" s="13"/>
      <c r="AA40" s="11"/>
      <c r="AB40" s="12"/>
      <c r="AC40" s="11"/>
      <c r="AD40" s="12"/>
    </row>
    <row r="41" spans="1:30" ht="13.5" customHeight="1">
      <c r="A41" s="127" t="s">
        <v>129</v>
      </c>
      <c r="B41" s="129"/>
      <c r="C41" s="117">
        <v>12</v>
      </c>
      <c r="D41" s="118" t="str">
        <f>IF(C41="","",VLOOKUP(C41,データ２!$A$2:$B$92,2))</f>
        <v>Ｗサンダース</v>
      </c>
      <c r="I41" s="17"/>
      <c r="J41" s="18"/>
      <c r="L41" s="136" t="s">
        <v>39</v>
      </c>
      <c r="M41" s="129"/>
      <c r="N41" s="136" t="s">
        <v>39</v>
      </c>
      <c r="O41" s="129"/>
      <c r="P41" s="15">
        <v>1</v>
      </c>
      <c r="Q41" s="16" t="str">
        <f>IF(P41="","",VLOOKUP(P41,データ２!$A$2:$B$92,2))</f>
        <v>リトルロジャース</v>
      </c>
      <c r="R41" s="15">
        <v>9</v>
      </c>
      <c r="S41" s="16" t="str">
        <f>IF(R41="","",VLOOKUP(R41,データ２!$A$2:$B$92,2))</f>
        <v>フェニックス</v>
      </c>
      <c r="W41" s="17"/>
      <c r="X41" s="18"/>
      <c r="Y41" s="17"/>
      <c r="Z41" s="18"/>
      <c r="AA41" s="17"/>
      <c r="AB41" s="18"/>
      <c r="AC41" s="17"/>
      <c r="AD41" s="18"/>
    </row>
    <row r="42" spans="1:30" ht="13.5" customHeight="1">
      <c r="A42" s="130"/>
      <c r="B42" s="132"/>
      <c r="C42" s="119"/>
      <c r="D42" s="120"/>
      <c r="I42" s="22"/>
      <c r="L42" s="130"/>
      <c r="M42" s="132"/>
      <c r="N42" s="130"/>
      <c r="O42" s="132"/>
      <c r="P42" s="20"/>
      <c r="Q42" s="21"/>
      <c r="R42" s="20"/>
      <c r="S42" s="21"/>
      <c r="W42" s="22"/>
      <c r="Y42" s="22"/>
      <c r="AA42" s="22"/>
      <c r="AC42" s="22"/>
    </row>
    <row r="43" spans="1:30" ht="13.5" customHeight="1">
      <c r="A43" s="130"/>
      <c r="B43" s="132"/>
      <c r="C43" s="121"/>
      <c r="D43" s="122" t="str">
        <f>IF(C43="","",VLOOKUP(C43,データ２!$A$2:$B$92,2))</f>
        <v/>
      </c>
      <c r="I43" s="17"/>
      <c r="J43" s="18"/>
      <c r="L43" s="130"/>
      <c r="M43" s="132"/>
      <c r="N43" s="130"/>
      <c r="O43" s="132"/>
      <c r="P43" s="23"/>
      <c r="Q43" s="24" t="str">
        <f>IF(P43="","",VLOOKUP(P43,データ２!$A$2:$B$92,2))</f>
        <v/>
      </c>
      <c r="R43" s="23"/>
      <c r="S43" s="24" t="str">
        <f>IF(R43="","",VLOOKUP(R43,データ２!$A$2:$B$92,2))</f>
        <v/>
      </c>
      <c r="W43" s="17"/>
      <c r="X43" s="18"/>
      <c r="Y43" s="17"/>
      <c r="Z43" s="18"/>
      <c r="AA43" s="17"/>
      <c r="AB43" s="18"/>
      <c r="AC43" s="17"/>
      <c r="AD43" s="18"/>
    </row>
    <row r="44" spans="1:30" ht="13.5" customHeight="1">
      <c r="A44" s="133"/>
      <c r="B44" s="135"/>
      <c r="C44" s="139" t="s">
        <v>6</v>
      </c>
      <c r="D44" s="140"/>
      <c r="L44" s="133"/>
      <c r="M44" s="135"/>
      <c r="N44" s="133"/>
      <c r="O44" s="135"/>
      <c r="P44" s="125" t="s">
        <v>6</v>
      </c>
      <c r="Q44" s="126"/>
      <c r="R44" s="125" t="s">
        <v>6</v>
      </c>
      <c r="S44" s="126"/>
      <c r="W44" s="28"/>
      <c r="X44" s="28"/>
      <c r="Y44" s="28"/>
      <c r="Z44" s="28"/>
      <c r="AA44" s="28"/>
      <c r="AB44" s="28"/>
    </row>
    <row r="45" spans="1:30" ht="13.5" customHeight="1">
      <c r="A45" s="28"/>
      <c r="B45" s="28"/>
      <c r="C45" s="28"/>
      <c r="D45" s="28"/>
      <c r="E45" s="28"/>
      <c r="F45" s="28"/>
    </row>
    <row r="46" spans="1:30" ht="13.5" customHeight="1">
      <c r="A46" s="7" t="s">
        <v>30</v>
      </c>
      <c r="J46" s="8"/>
      <c r="L46" s="7" t="s">
        <v>36</v>
      </c>
      <c r="P46" s="7"/>
      <c r="W46" s="7"/>
      <c r="AA46" s="7"/>
    </row>
    <row r="47" spans="1:30" ht="13.5" customHeight="1">
      <c r="A47" s="9">
        <v>0.33333333333333331</v>
      </c>
      <c r="B47" s="10"/>
      <c r="C47" s="10">
        <v>0.54166666666666663</v>
      </c>
      <c r="D47" s="29">
        <v>0.70833333333333337</v>
      </c>
      <c r="I47" s="13"/>
      <c r="J47" s="14"/>
      <c r="L47" s="9">
        <v>0.375</v>
      </c>
      <c r="M47" s="10"/>
      <c r="N47" s="10">
        <v>0.45833333333333331</v>
      </c>
      <c r="O47" s="10"/>
      <c r="P47" s="25">
        <v>0.54166666666666663</v>
      </c>
      <c r="Q47" s="26">
        <v>0.6875</v>
      </c>
      <c r="R47" s="11"/>
      <c r="S47" s="12"/>
      <c r="W47" s="13"/>
      <c r="X47" s="13"/>
      <c r="Y47" s="13"/>
      <c r="Z47" s="13"/>
      <c r="AA47" s="11"/>
      <c r="AB47" s="12"/>
      <c r="AC47" s="11"/>
      <c r="AD47" s="12"/>
    </row>
    <row r="48" spans="1:30" ht="13.5" customHeight="1">
      <c r="A48" s="15">
        <v>32</v>
      </c>
      <c r="B48" s="16" t="str">
        <f>IF(A48="","",VLOOKUP(A48,データ２!$A$2:$B$92,2))</f>
        <v>ドルフィンズ</v>
      </c>
      <c r="C48" s="15">
        <v>5</v>
      </c>
      <c r="D48" s="16" t="str">
        <f>IF(C48="","",VLOOKUP(C48,データ２!$A$2:$B$92,2))</f>
        <v>ライナーズ</v>
      </c>
      <c r="I48" s="27"/>
      <c r="J48" s="19"/>
      <c r="L48" s="15">
        <v>12</v>
      </c>
      <c r="M48" s="16" t="str">
        <f>IF(L48="","",VLOOKUP(L48,データ２!$A$2:$B$92,2))</f>
        <v>Ｗサンダース</v>
      </c>
      <c r="N48" s="15">
        <v>2</v>
      </c>
      <c r="O48" s="16" t="str">
        <f>IF(N48="","",VLOOKUP(N48,データ２!$A$2:$B$92,2))</f>
        <v>浅草ＢＣ</v>
      </c>
      <c r="P48" s="117">
        <v>6</v>
      </c>
      <c r="Q48" s="118" t="str">
        <f>IF(P48="","",VLOOKUP(P48,データ２!$A$2:$B$92,2))</f>
        <v>ＬＣジュニア</v>
      </c>
      <c r="R48" s="17"/>
      <c r="S48" s="18"/>
      <c r="W48" s="17"/>
      <c r="X48" s="18"/>
      <c r="Y48" s="17"/>
      <c r="Z48" s="18"/>
      <c r="AA48" s="17"/>
      <c r="AB48" s="18"/>
      <c r="AC48" s="17"/>
      <c r="AD48" s="18"/>
    </row>
    <row r="49" spans="1:30" ht="13.5" customHeight="1">
      <c r="A49" s="20" t="s">
        <v>15</v>
      </c>
      <c r="B49" s="21"/>
      <c r="C49" s="20" t="s">
        <v>18</v>
      </c>
      <c r="D49" s="21"/>
      <c r="I49" s="19"/>
      <c r="J49" s="19"/>
      <c r="L49" s="20"/>
      <c r="M49" s="21"/>
      <c r="N49" s="20"/>
      <c r="O49" s="21"/>
      <c r="P49" s="119" t="s">
        <v>48</v>
      </c>
      <c r="Q49" s="120"/>
      <c r="R49" s="22"/>
      <c r="W49" s="22"/>
      <c r="Y49" s="22"/>
      <c r="AA49" s="22"/>
      <c r="AC49" s="22"/>
    </row>
    <row r="50" spans="1:30" ht="13.5" customHeight="1">
      <c r="A50" s="23"/>
      <c r="B50" s="24" t="str">
        <f>IF(A50="","",VLOOKUP(A50,データ２!$A$2:$B$92,2))</f>
        <v/>
      </c>
      <c r="C50" s="23"/>
      <c r="D50" s="24" t="str">
        <f>IF(C50="","",VLOOKUP(C50,データ２!$A$2:$B$92,2))</f>
        <v/>
      </c>
      <c r="I50" s="19"/>
      <c r="J50" s="19"/>
      <c r="L50" s="23"/>
      <c r="M50" s="24" t="str">
        <f>IF(L50="","",VLOOKUP(L50,データ２!$A$2:$B$92,2))</f>
        <v/>
      </c>
      <c r="N50" s="23"/>
      <c r="O50" s="24" t="str">
        <f>IF(N50="","",VLOOKUP(N50,データ２!$A$2:$B$92,2))</f>
        <v/>
      </c>
      <c r="P50" s="121">
        <v>16</v>
      </c>
      <c r="Q50" s="122" t="str">
        <f>IF(P50="","",VLOOKUP(P50,データ２!$A$2:$B$92,2))</f>
        <v>上野ビーバーズ</v>
      </c>
      <c r="R50" s="17"/>
      <c r="S50" s="18"/>
      <c r="W50" s="17"/>
      <c r="X50" s="18"/>
      <c r="Y50" s="17"/>
      <c r="Z50" s="18"/>
      <c r="AA50" s="17"/>
      <c r="AB50" s="18"/>
      <c r="AC50" s="17"/>
      <c r="AD50" s="18"/>
    </row>
    <row r="51" spans="1:30" ht="13.5" customHeight="1">
      <c r="A51" s="125" t="s">
        <v>6</v>
      </c>
      <c r="B51" s="126"/>
      <c r="C51" s="125" t="s">
        <v>6</v>
      </c>
      <c r="D51" s="126"/>
      <c r="I51" s="19"/>
      <c r="J51" s="19"/>
      <c r="L51" s="125" t="s">
        <v>6</v>
      </c>
      <c r="M51" s="126"/>
      <c r="N51" s="125" t="s">
        <v>6</v>
      </c>
      <c r="O51" s="126"/>
      <c r="P51" s="123" t="s">
        <v>47</v>
      </c>
      <c r="Q51" s="124" t="s">
        <v>24</v>
      </c>
      <c r="W51" s="28"/>
      <c r="X51" s="28"/>
      <c r="Y51" s="28"/>
      <c r="Z51" s="28"/>
      <c r="AA51" s="28"/>
      <c r="AB51" s="28"/>
    </row>
    <row r="52" spans="1:30" ht="14.45" customHeight="1"/>
    <row r="53" spans="1:30" ht="13.9" customHeight="1">
      <c r="A53" s="7" t="s">
        <v>54</v>
      </c>
      <c r="E53" s="7" t="s">
        <v>53</v>
      </c>
      <c r="I53" s="7"/>
      <c r="L53" s="7" t="s">
        <v>37</v>
      </c>
      <c r="P53" s="7"/>
      <c r="W53" s="7"/>
      <c r="AA53" s="7"/>
    </row>
    <row r="54" spans="1:30" ht="13.5" customHeight="1">
      <c r="A54" s="9">
        <v>0.70833333333333337</v>
      </c>
      <c r="B54" s="29">
        <v>0.79166666666666663</v>
      </c>
      <c r="E54" s="9">
        <v>0.70833333333333337</v>
      </c>
      <c r="F54" s="29">
        <v>0.79166666666666663</v>
      </c>
      <c r="G54" s="11"/>
      <c r="H54" s="12"/>
      <c r="I54" s="13"/>
      <c r="J54" s="14"/>
      <c r="L54" s="9">
        <v>0.375</v>
      </c>
      <c r="M54" s="10"/>
      <c r="N54" s="10">
        <v>0.45833333333333331</v>
      </c>
      <c r="O54" s="46"/>
      <c r="P54" s="10">
        <v>0.5</v>
      </c>
      <c r="Q54" s="46"/>
      <c r="R54" s="10">
        <v>0.58333333333333337</v>
      </c>
      <c r="S54" s="29">
        <v>0.79166666666666663</v>
      </c>
      <c r="W54" s="13"/>
      <c r="X54" s="13"/>
      <c r="Y54" s="13"/>
      <c r="Z54" s="13"/>
      <c r="AA54" s="11"/>
      <c r="AB54" s="12"/>
      <c r="AC54" s="11"/>
      <c r="AD54" s="12"/>
    </row>
    <row r="55" spans="1:30" ht="13.5" customHeight="1">
      <c r="A55" s="15">
        <v>31</v>
      </c>
      <c r="B55" s="16" t="str">
        <f>IF(A55="","",VLOOKUP(A55,データ２!$A$2:$B$92,2))</f>
        <v>サンジュニア</v>
      </c>
      <c r="E55" s="15">
        <v>32</v>
      </c>
      <c r="F55" s="16" t="str">
        <f>IF(E55="","",VLOOKUP(E55,データ２!$A$2:$B$92,2))</f>
        <v>ドルフィンズ</v>
      </c>
      <c r="G55" s="17"/>
      <c r="H55" s="18"/>
      <c r="I55" s="17"/>
      <c r="J55" s="18"/>
      <c r="L55" s="15">
        <v>32</v>
      </c>
      <c r="M55" s="16" t="str">
        <f>IF(L55="","",VLOOKUP(L55,データ２!$A$2:$B$92,2))</f>
        <v>ドルフィンズ</v>
      </c>
      <c r="N55" s="136" t="s">
        <v>56</v>
      </c>
      <c r="O55" s="129"/>
      <c r="P55" s="15"/>
      <c r="Q55" s="16" t="str">
        <f>IF(P55="","",VLOOKUP(P55,データ２!$A$2:$B$92,2))</f>
        <v/>
      </c>
      <c r="R55" s="15">
        <v>32</v>
      </c>
      <c r="S55" s="16" t="str">
        <f>IF(R55="","",VLOOKUP(R55,データ２!$A$2:$B$92,2))</f>
        <v>ドルフィンズ</v>
      </c>
      <c r="W55" s="17"/>
      <c r="X55" s="18"/>
      <c r="Y55" s="17"/>
      <c r="Z55" s="18"/>
      <c r="AA55" s="17"/>
      <c r="AB55" s="18"/>
      <c r="AC55" s="17"/>
      <c r="AD55" s="18"/>
    </row>
    <row r="56" spans="1:30" ht="13.5" customHeight="1">
      <c r="A56" s="20"/>
      <c r="B56" s="21"/>
      <c r="E56" s="20"/>
      <c r="F56" s="21"/>
      <c r="G56" s="22"/>
      <c r="I56" s="22"/>
      <c r="L56" s="20" t="s">
        <v>57</v>
      </c>
      <c r="M56" s="21"/>
      <c r="N56" s="130"/>
      <c r="O56" s="132"/>
      <c r="P56" s="20" t="s">
        <v>59</v>
      </c>
      <c r="Q56" s="21"/>
      <c r="R56" s="20" t="s">
        <v>15</v>
      </c>
      <c r="S56" s="21"/>
      <c r="W56" s="22"/>
      <c r="Y56" s="22"/>
      <c r="AA56" s="22"/>
      <c r="AC56" s="22"/>
    </row>
    <row r="57" spans="1:30" ht="13.5" customHeight="1">
      <c r="A57" s="23"/>
      <c r="B57" s="24" t="str">
        <f>IF(A57="","",VLOOKUP(A57,データ２!$A$2:$B$92,2))</f>
        <v/>
      </c>
      <c r="E57" s="23"/>
      <c r="F57" s="24" t="str">
        <f>IF(E57="","",VLOOKUP(E57,データ２!$A$2:$B$92,2))</f>
        <v/>
      </c>
      <c r="G57" s="17"/>
      <c r="H57" s="18"/>
      <c r="I57" s="17"/>
      <c r="J57" s="18"/>
      <c r="L57" s="23"/>
      <c r="M57" s="24" t="s">
        <v>51</v>
      </c>
      <c r="N57" s="130"/>
      <c r="O57" s="132"/>
      <c r="P57" s="23"/>
      <c r="Q57" s="24" t="str">
        <f>IF(P57="","",VLOOKUP(P57,データ２!$A$2:$B$92,2))</f>
        <v/>
      </c>
      <c r="R57" s="23"/>
      <c r="S57" s="24" t="str">
        <f>IF(R57="","",VLOOKUP(R57,データ２!$A$2:$B$92,2))</f>
        <v/>
      </c>
      <c r="W57" s="17"/>
      <c r="X57" s="18"/>
      <c r="Y57" s="17"/>
      <c r="Z57" s="18"/>
      <c r="AA57" s="17"/>
      <c r="AB57" s="18"/>
      <c r="AC57" s="17"/>
      <c r="AD57" s="18"/>
    </row>
    <row r="58" spans="1:30" ht="13.5" customHeight="1">
      <c r="A58" s="125" t="s">
        <v>6</v>
      </c>
      <c r="B58" s="126"/>
      <c r="E58" s="125" t="s">
        <v>6</v>
      </c>
      <c r="F58" s="126"/>
      <c r="L58" s="42" t="s">
        <v>45</v>
      </c>
      <c r="M58" s="43" t="s">
        <v>46</v>
      </c>
      <c r="N58" s="133"/>
      <c r="O58" s="135"/>
      <c r="P58" s="42" t="s">
        <v>45</v>
      </c>
      <c r="Q58" s="43" t="s">
        <v>58</v>
      </c>
      <c r="R58" s="125" t="s">
        <v>6</v>
      </c>
      <c r="S58" s="126"/>
    </row>
    <row r="59" spans="1:30" ht="13.5" customHeight="1">
      <c r="L59" s="7"/>
      <c r="P59" s="7"/>
      <c r="W59" s="7"/>
      <c r="AA59" s="7"/>
    </row>
    <row r="60" spans="1:30" s="1" customFormat="1" ht="18.75" customHeight="1">
      <c r="C60" s="2"/>
      <c r="D60" s="2"/>
      <c r="E60" s="2"/>
      <c r="F60" s="2"/>
      <c r="G60" s="2"/>
      <c r="H60" s="2"/>
      <c r="I60" s="2"/>
      <c r="K60" s="3" t="s">
        <v>38</v>
      </c>
      <c r="L60" s="2"/>
      <c r="M60" s="2"/>
      <c r="N60" s="2"/>
      <c r="O60" s="2"/>
      <c r="P60" s="2"/>
      <c r="Q60" s="2"/>
      <c r="R60" s="4"/>
      <c r="U60" s="5" t="s">
        <v>41</v>
      </c>
    </row>
    <row r="61" spans="1:30" s="1" customFormat="1" ht="18.75" customHeight="1">
      <c r="C61" s="2"/>
      <c r="D61" s="2"/>
      <c r="E61" s="2"/>
      <c r="F61" s="2"/>
      <c r="G61" s="2"/>
      <c r="H61" s="2"/>
      <c r="I61" s="2"/>
      <c r="K61" s="3"/>
      <c r="L61" s="2"/>
      <c r="M61" s="2"/>
      <c r="N61" s="2"/>
      <c r="O61" s="2"/>
      <c r="P61" s="2"/>
      <c r="Q61" s="2"/>
      <c r="R61" s="4"/>
      <c r="U61" s="6">
        <f ca="1">TODAY()</f>
        <v>45945</v>
      </c>
    </row>
    <row r="62" spans="1:30" ht="14.25" customHeight="1">
      <c r="A62" s="7" t="s">
        <v>40</v>
      </c>
      <c r="J62" s="8"/>
      <c r="W62" s="7"/>
      <c r="AA62" s="7"/>
    </row>
    <row r="63" spans="1:30" ht="13.5" customHeight="1">
      <c r="A63" s="9">
        <v>0.33333333333333331</v>
      </c>
      <c r="B63" s="10"/>
      <c r="C63" s="10">
        <v>0.52083333333333337</v>
      </c>
      <c r="D63" s="29">
        <v>0.70833333333333337</v>
      </c>
      <c r="I63" s="13"/>
      <c r="J63" s="13"/>
      <c r="W63" s="13"/>
      <c r="X63" s="13"/>
      <c r="Y63" s="13"/>
      <c r="Z63" s="13"/>
      <c r="AA63" s="11"/>
      <c r="AB63" s="12"/>
      <c r="AC63" s="11"/>
      <c r="AD63" s="12"/>
    </row>
    <row r="64" spans="1:30" ht="13.5" customHeight="1">
      <c r="A64" s="15">
        <v>3</v>
      </c>
      <c r="B64" s="16" t="str">
        <f>IF(A64="","",VLOOKUP(A64,データ２!$A$2:$B$92,2))</f>
        <v>サンジュニア</v>
      </c>
      <c r="C64" s="15">
        <v>10</v>
      </c>
      <c r="D64" s="16" t="str">
        <f>IF(C64="","",VLOOKUP(C64,データ２!$A$2:$B$92,2))</f>
        <v>上野クラブ</v>
      </c>
      <c r="I64" s="19"/>
      <c r="J64" s="19"/>
      <c r="W64" s="17"/>
      <c r="X64" s="18"/>
      <c r="Y64" s="17"/>
      <c r="Z64" s="18"/>
      <c r="AA64" s="17"/>
      <c r="AB64" s="18"/>
      <c r="AC64" s="17"/>
      <c r="AD64" s="18"/>
    </row>
    <row r="65" spans="1:30" ht="13.5" customHeight="1">
      <c r="A65" s="20" t="s">
        <v>18</v>
      </c>
      <c r="B65" s="21"/>
      <c r="C65" s="20" t="s">
        <v>18</v>
      </c>
      <c r="D65" s="21"/>
      <c r="I65" s="19"/>
      <c r="J65" s="19"/>
      <c r="W65" s="22"/>
      <c r="Y65" s="22"/>
      <c r="AA65" s="22"/>
      <c r="AC65" s="22"/>
    </row>
    <row r="66" spans="1:30" ht="13.5" customHeight="1">
      <c r="A66" s="23"/>
      <c r="B66" s="24" t="str">
        <f>IF(A66="","",VLOOKUP(A66,データ２!$A$2:$B$92,2))</f>
        <v/>
      </c>
      <c r="C66" s="23"/>
      <c r="D66" s="24" t="str">
        <f>IF(C66="","",VLOOKUP(C66,データ２!$A$2:$B$92,2))</f>
        <v/>
      </c>
      <c r="I66" s="19"/>
      <c r="J66" s="19"/>
      <c r="W66" s="17"/>
      <c r="X66" s="18"/>
      <c r="Y66" s="17"/>
      <c r="Z66" s="18"/>
      <c r="AA66" s="17"/>
      <c r="AB66" s="18"/>
      <c r="AC66" s="17"/>
      <c r="AD66" s="18"/>
    </row>
    <row r="67" spans="1:30" ht="13.5" customHeight="1">
      <c r="A67" s="125" t="s">
        <v>6</v>
      </c>
      <c r="B67" s="126"/>
      <c r="C67" s="125" t="s">
        <v>6</v>
      </c>
      <c r="D67" s="126"/>
    </row>
    <row r="68" spans="1:30" ht="13.5" customHeight="1">
      <c r="W68" s="7"/>
      <c r="AA68" s="7"/>
    </row>
    <row r="69" spans="1:30" ht="14.25" customHeight="1">
      <c r="J69" s="8"/>
      <c r="W69" s="7"/>
      <c r="AA69" s="7"/>
    </row>
    <row r="70" spans="1:30" ht="13.5" customHeight="1">
      <c r="I70" s="13"/>
      <c r="J70" s="13"/>
      <c r="W70" s="13"/>
      <c r="X70" s="13"/>
      <c r="Y70" s="13"/>
      <c r="Z70" s="13"/>
      <c r="AA70" s="11"/>
      <c r="AB70" s="12"/>
      <c r="AC70" s="11"/>
      <c r="AD70" s="12"/>
    </row>
    <row r="71" spans="1:30" ht="13.5" customHeight="1">
      <c r="I71" s="19"/>
      <c r="J71" s="19"/>
      <c r="W71" s="17"/>
      <c r="X71" s="18"/>
      <c r="Y71" s="17"/>
      <c r="Z71" s="18"/>
      <c r="AA71" s="17"/>
      <c r="AB71" s="18"/>
      <c r="AC71" s="17"/>
      <c r="AD71" s="18"/>
    </row>
    <row r="72" spans="1:30" ht="13.5" customHeight="1">
      <c r="I72" s="19"/>
      <c r="J72" s="19"/>
      <c r="W72" s="22"/>
      <c r="Y72" s="22"/>
      <c r="AA72" s="22"/>
      <c r="AC72" s="22"/>
    </row>
    <row r="73" spans="1:30" ht="13.5" customHeight="1">
      <c r="I73" s="19"/>
      <c r="J73" s="19"/>
      <c r="W73" s="17"/>
      <c r="X73" s="18"/>
      <c r="Y73" s="17"/>
      <c r="Z73" s="18"/>
      <c r="AA73" s="17"/>
      <c r="AB73" s="18"/>
      <c r="AC73" s="17"/>
      <c r="AD73" s="18"/>
    </row>
    <row r="74" spans="1:30" ht="13.5" customHeight="1"/>
    <row r="75" spans="1:30" ht="13.5" customHeight="1">
      <c r="W75" s="7"/>
      <c r="AA75" s="7"/>
    </row>
    <row r="76" spans="1:30" ht="13.5" customHeight="1">
      <c r="I76" s="7"/>
      <c r="W76" s="7"/>
      <c r="AA76" s="7"/>
    </row>
    <row r="77" spans="1:30" ht="13.5" customHeight="1">
      <c r="I77" s="13"/>
      <c r="J77" s="13"/>
      <c r="W77" s="13"/>
      <c r="X77" s="13"/>
      <c r="Y77" s="13"/>
      <c r="Z77" s="13"/>
      <c r="AA77" s="11"/>
      <c r="AB77" s="12"/>
      <c r="AC77" s="11"/>
      <c r="AD77" s="12"/>
    </row>
    <row r="78" spans="1:30" ht="13.5" customHeight="1">
      <c r="I78" s="19"/>
      <c r="J78" s="19"/>
      <c r="W78" s="17"/>
      <c r="X78" s="18"/>
      <c r="Y78" s="17"/>
      <c r="Z78" s="18"/>
      <c r="AA78" s="17"/>
      <c r="AB78" s="18"/>
      <c r="AC78" s="17"/>
      <c r="AD78" s="18"/>
    </row>
    <row r="79" spans="1:30" ht="13.5" customHeight="1">
      <c r="I79" s="19"/>
      <c r="J79" s="19"/>
      <c r="W79" s="22"/>
      <c r="Y79" s="22"/>
      <c r="AA79" s="22"/>
      <c r="AC79" s="22"/>
    </row>
    <row r="80" spans="1:30" ht="13.5" customHeight="1">
      <c r="I80" s="19"/>
      <c r="J80" s="19"/>
      <c r="W80" s="17"/>
      <c r="X80" s="18"/>
      <c r="Y80" s="17"/>
      <c r="Z80" s="18"/>
      <c r="AA80" s="17"/>
      <c r="AB80" s="18"/>
      <c r="AC80" s="17"/>
      <c r="AD80" s="18"/>
    </row>
    <row r="81" spans="9:30" ht="13.5" customHeight="1">
      <c r="W81" s="28"/>
      <c r="X81" s="28"/>
      <c r="Y81" s="28"/>
      <c r="Z81" s="28"/>
      <c r="AA81" s="28"/>
      <c r="AB81" s="28"/>
    </row>
    <row r="82" spans="9:30" ht="13.5" customHeight="1"/>
    <row r="83" spans="9:30" ht="13.5" customHeight="1">
      <c r="I83" s="7"/>
      <c r="W83" s="7"/>
      <c r="AA83" s="7"/>
    </row>
    <row r="84" spans="9:30" ht="13.5" customHeight="1">
      <c r="I84" s="13"/>
      <c r="J84" s="13"/>
      <c r="W84" s="13"/>
      <c r="X84" s="13"/>
      <c r="Y84" s="13"/>
      <c r="Z84" s="13"/>
      <c r="AA84" s="11"/>
      <c r="AB84" s="12"/>
      <c r="AC84" s="11"/>
      <c r="AD84" s="12"/>
    </row>
    <row r="85" spans="9:30" ht="13.5" customHeight="1">
      <c r="I85" s="19"/>
      <c r="J85" s="19"/>
      <c r="W85" s="17"/>
      <c r="X85" s="18"/>
      <c r="Y85" s="17"/>
      <c r="Z85" s="18"/>
      <c r="AA85" s="17"/>
      <c r="AB85" s="18"/>
      <c r="AC85" s="17"/>
      <c r="AD85" s="18"/>
    </row>
    <row r="86" spans="9:30" ht="13.5" customHeight="1">
      <c r="I86" s="19"/>
      <c r="J86" s="19"/>
      <c r="W86" s="22"/>
      <c r="Y86" s="22"/>
      <c r="AA86" s="22"/>
      <c r="AC86" s="22"/>
    </row>
    <row r="87" spans="9:30" ht="13.5" customHeight="1">
      <c r="I87" s="19"/>
      <c r="J87" s="19"/>
      <c r="W87" s="17"/>
      <c r="X87" s="18"/>
      <c r="Y87" s="17"/>
      <c r="Z87" s="18"/>
      <c r="AA87" s="17"/>
      <c r="AB87" s="18"/>
      <c r="AC87" s="17"/>
      <c r="AD87" s="18"/>
    </row>
    <row r="88" spans="9:30" ht="13.5" customHeight="1">
      <c r="W88" s="28"/>
      <c r="X88" s="28"/>
      <c r="Y88" s="28"/>
      <c r="Z88" s="28"/>
      <c r="AA88" s="28"/>
      <c r="AB88" s="28"/>
    </row>
    <row r="89" spans="9:30" ht="14.45" customHeight="1"/>
    <row r="90" spans="9:30" ht="13.5" customHeight="1">
      <c r="P90" s="7"/>
      <c r="W90" s="7"/>
      <c r="AA90" s="7"/>
    </row>
    <row r="91" spans="9:30" ht="13.5" customHeight="1">
      <c r="P91" s="11"/>
      <c r="Q91" s="12"/>
      <c r="R91" s="11"/>
      <c r="S91" s="12"/>
      <c r="W91" s="13"/>
      <c r="X91" s="13"/>
      <c r="Y91" s="13"/>
      <c r="Z91" s="13"/>
      <c r="AA91" s="11"/>
      <c r="AB91" s="12"/>
      <c r="AC91" s="11"/>
      <c r="AD91" s="12"/>
    </row>
    <row r="92" spans="9:30" ht="13.5" customHeight="1">
      <c r="P92" s="17"/>
      <c r="Q92" s="18"/>
      <c r="R92" s="17"/>
      <c r="S92" s="18"/>
      <c r="W92" s="17"/>
      <c r="X92" s="18"/>
      <c r="Y92" s="17"/>
      <c r="Z92" s="18"/>
      <c r="AA92" s="17"/>
      <c r="AB92" s="18"/>
      <c r="AC92" s="17"/>
      <c r="AD92" s="18"/>
    </row>
    <row r="93" spans="9:30" ht="13.5" customHeight="1">
      <c r="P93" s="22"/>
      <c r="R93" s="22"/>
      <c r="W93" s="22"/>
      <c r="Y93" s="22"/>
      <c r="AA93" s="22"/>
      <c r="AC93" s="22"/>
    </row>
    <row r="94" spans="9:30" ht="13.5" customHeight="1">
      <c r="P94" s="17"/>
      <c r="Q94" s="18"/>
      <c r="R94" s="17"/>
      <c r="S94" s="18"/>
      <c r="W94" s="17"/>
      <c r="X94" s="18"/>
      <c r="Y94" s="17"/>
      <c r="Z94" s="18"/>
      <c r="AA94" s="17"/>
      <c r="AB94" s="18"/>
      <c r="AC94" s="17"/>
      <c r="AD94" s="18"/>
    </row>
    <row r="95" spans="9:30" ht="13.5" customHeight="1">
      <c r="W95" s="28"/>
      <c r="X95" s="28"/>
      <c r="Y95" s="28"/>
      <c r="Z95" s="28"/>
      <c r="AA95" s="28"/>
      <c r="AB95" s="28"/>
    </row>
    <row r="96" spans="9:30" ht="13.5" customHeight="1"/>
    <row r="97" spans="23:30" ht="13.5" customHeight="1">
      <c r="W97" s="7"/>
      <c r="AA97" s="7"/>
    </row>
    <row r="98" spans="23:30" ht="13.5" customHeight="1">
      <c r="W98" s="13"/>
      <c r="X98" s="13"/>
      <c r="Y98" s="13"/>
      <c r="Z98" s="13"/>
      <c r="AA98" s="11"/>
      <c r="AB98" s="12"/>
      <c r="AC98" s="11"/>
      <c r="AD98" s="12"/>
    </row>
    <row r="99" spans="23:30" ht="13.5" customHeight="1">
      <c r="W99" s="17"/>
      <c r="X99" s="18"/>
      <c r="Y99" s="17"/>
      <c r="Z99" s="18"/>
      <c r="AA99" s="17"/>
      <c r="AB99" s="18"/>
      <c r="AC99" s="17"/>
      <c r="AD99" s="18"/>
    </row>
    <row r="100" spans="23:30" ht="13.5" customHeight="1">
      <c r="W100" s="22"/>
      <c r="Y100" s="22"/>
      <c r="AA100" s="22"/>
      <c r="AC100" s="22"/>
    </row>
    <row r="101" spans="23:30" ht="13.5" customHeight="1">
      <c r="W101" s="17"/>
      <c r="X101" s="18"/>
      <c r="Y101" s="17"/>
      <c r="Z101" s="18"/>
      <c r="AA101" s="17"/>
      <c r="AB101" s="18"/>
      <c r="AC101" s="17"/>
      <c r="AD101" s="18"/>
    </row>
    <row r="102" spans="23:30" ht="13.5" customHeight="1">
      <c r="W102" s="28"/>
      <c r="X102" s="28"/>
      <c r="Y102" s="28"/>
      <c r="Z102" s="28"/>
      <c r="AA102" s="28"/>
      <c r="AB102" s="28"/>
    </row>
    <row r="103" spans="23:30" ht="13.5" customHeight="1"/>
    <row r="104" spans="23:30" ht="13.5" customHeight="1">
      <c r="W104" s="7"/>
      <c r="AA104" s="7"/>
    </row>
    <row r="105" spans="23:30" ht="13.5" customHeight="1">
      <c r="W105" s="13"/>
      <c r="X105" s="13"/>
      <c r="Y105" s="13"/>
      <c r="Z105" s="13"/>
      <c r="AA105" s="11"/>
      <c r="AB105" s="12"/>
      <c r="AC105" s="11"/>
      <c r="AD105" s="12"/>
    </row>
    <row r="106" spans="23:30" ht="13.5" customHeight="1">
      <c r="W106" s="17"/>
      <c r="X106" s="18"/>
      <c r="Y106" s="17"/>
      <c r="Z106" s="18"/>
      <c r="AA106" s="17"/>
      <c r="AB106" s="18"/>
      <c r="AC106" s="17"/>
      <c r="AD106" s="18"/>
    </row>
    <row r="107" spans="23:30" ht="13.5" customHeight="1">
      <c r="W107" s="22"/>
      <c r="Y107" s="22"/>
      <c r="AA107" s="22"/>
      <c r="AC107" s="22"/>
    </row>
    <row r="108" spans="23:30" ht="13.5" customHeight="1">
      <c r="W108" s="17"/>
      <c r="X108" s="18"/>
      <c r="Y108" s="17"/>
      <c r="Z108" s="18"/>
      <c r="AA108" s="17"/>
      <c r="AB108" s="18"/>
      <c r="AC108" s="17"/>
      <c r="AD108" s="18"/>
    </row>
    <row r="109" spans="23:30" ht="13.5" customHeight="1">
      <c r="W109" s="28"/>
      <c r="X109" s="28"/>
      <c r="Y109" s="28"/>
      <c r="Z109" s="28"/>
      <c r="AA109" s="28"/>
      <c r="AB109" s="28"/>
    </row>
    <row r="110" spans="23:30" ht="13.5" customHeight="1"/>
    <row r="111" spans="23:30" ht="13.5" customHeight="1">
      <c r="W111" s="7"/>
      <c r="AA111" s="7"/>
    </row>
    <row r="112" spans="23:30" ht="13.5" customHeight="1">
      <c r="W112" s="13"/>
      <c r="X112" s="13"/>
      <c r="Y112" s="13"/>
      <c r="Z112" s="13"/>
      <c r="AA112" s="11"/>
      <c r="AB112" s="12"/>
      <c r="AC112" s="11"/>
      <c r="AD112" s="12"/>
    </row>
    <row r="113" spans="23:30" ht="13.5" customHeight="1">
      <c r="W113" s="17"/>
      <c r="X113" s="18"/>
      <c r="Y113" s="17"/>
      <c r="Z113" s="18"/>
      <c r="AA113" s="17"/>
      <c r="AB113" s="18"/>
      <c r="AC113" s="17"/>
      <c r="AD113" s="18"/>
    </row>
    <row r="114" spans="23:30" ht="13.5" customHeight="1">
      <c r="W114" s="22"/>
      <c r="Y114" s="22"/>
      <c r="AA114" s="22"/>
      <c r="AC114" s="22"/>
    </row>
    <row r="115" spans="23:30" ht="13.5" customHeight="1">
      <c r="W115" s="17"/>
      <c r="X115" s="18"/>
      <c r="Y115" s="17"/>
      <c r="Z115" s="18"/>
      <c r="AA115" s="17"/>
      <c r="AB115" s="18"/>
      <c r="AC115" s="17"/>
      <c r="AD115" s="18"/>
    </row>
    <row r="116" spans="23:30" ht="13.5" customHeight="1">
      <c r="W116" s="28"/>
      <c r="X116" s="28"/>
      <c r="Y116" s="28"/>
      <c r="Z116" s="28"/>
      <c r="AA116" s="28"/>
      <c r="AB116" s="28"/>
    </row>
    <row r="117" spans="23:30" ht="13.5" customHeight="1"/>
  </sheetData>
  <mergeCells count="51">
    <mergeCell ref="R58:S58"/>
    <mergeCell ref="N55:O58"/>
    <mergeCell ref="G16:H16"/>
    <mergeCell ref="R44:S44"/>
    <mergeCell ref="P44:Q44"/>
    <mergeCell ref="R37:S37"/>
    <mergeCell ref="P37:Q37"/>
    <mergeCell ref="L51:M51"/>
    <mergeCell ref="N51:O51"/>
    <mergeCell ref="L41:M44"/>
    <mergeCell ref="N41:O44"/>
    <mergeCell ref="A67:B67"/>
    <mergeCell ref="C67:D67"/>
    <mergeCell ref="E9:F9"/>
    <mergeCell ref="E16:F16"/>
    <mergeCell ref="C9:D9"/>
    <mergeCell ref="C16:D16"/>
    <mergeCell ref="E23:F23"/>
    <mergeCell ref="A16:B16"/>
    <mergeCell ref="A9:B9"/>
    <mergeCell ref="A58:B58"/>
    <mergeCell ref="E58:F58"/>
    <mergeCell ref="A41:B44"/>
    <mergeCell ref="C51:D51"/>
    <mergeCell ref="A51:B51"/>
    <mergeCell ref="C44:D44"/>
    <mergeCell ref="G9:H9"/>
    <mergeCell ref="A37:B37"/>
    <mergeCell ref="C37:D37"/>
    <mergeCell ref="E37:F37"/>
    <mergeCell ref="N34:O37"/>
    <mergeCell ref="I23:J23"/>
    <mergeCell ref="A30:B30"/>
    <mergeCell ref="G30:H30"/>
    <mergeCell ref="E30:F30"/>
    <mergeCell ref="T30:U30"/>
    <mergeCell ref="L16:M16"/>
    <mergeCell ref="T23:U23"/>
    <mergeCell ref="G37:H37"/>
    <mergeCell ref="R9:S9"/>
    <mergeCell ref="L30:M30"/>
    <mergeCell ref="N30:O30"/>
    <mergeCell ref="N16:O16"/>
    <mergeCell ref="R30:S30"/>
    <mergeCell ref="L20:O23"/>
    <mergeCell ref="R16:S16"/>
    <mergeCell ref="L9:M9"/>
    <mergeCell ref="P13:Q16"/>
    <mergeCell ref="N9:O9"/>
    <mergeCell ref="P9:Q9"/>
    <mergeCell ref="L34:M37"/>
  </mergeCells>
  <phoneticPr fontId="1"/>
  <pageMargins left="0.26" right="0" top="0.39370078740157483" bottom="0" header="0.51181102362204722" footer="0.51181102362204722"/>
  <pageSetup paperSize="9" scale="72" orientation="landscape" horizontalDpi="4294967293" verticalDpi="200" r:id="rId1"/>
  <headerFooter alignWithMargins="0"/>
  <rowBreaks count="1" manualBreakCount="1">
    <brk id="58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AG41"/>
  <sheetViews>
    <sheetView zoomScaleNormal="100" workbookViewId="0">
      <selection activeCell="AJ8" sqref="AJ8"/>
    </sheetView>
  </sheetViews>
  <sheetFormatPr defaultColWidth="9" defaultRowHeight="11.25"/>
  <cols>
    <col min="1" max="1" width="4" style="47" bestFit="1" customWidth="1"/>
    <col min="2" max="2" width="18.875" style="47" customWidth="1"/>
    <col min="3" max="3" width="3.125" style="47" customWidth="1"/>
    <col min="4" max="4" width="1.625" style="47" customWidth="1"/>
    <col min="5" max="6" width="3.125" style="47" customWidth="1"/>
    <col min="7" max="7" width="1.625" style="47" customWidth="1"/>
    <col min="8" max="9" width="3.125" style="47" customWidth="1"/>
    <col min="10" max="10" width="1.625" style="47" customWidth="1"/>
    <col min="11" max="12" width="3.125" style="47" customWidth="1"/>
    <col min="13" max="13" width="1.625" style="47" customWidth="1"/>
    <col min="14" max="15" width="3.125" style="47" customWidth="1"/>
    <col min="16" max="16" width="1.625" style="47" customWidth="1"/>
    <col min="17" max="18" width="3.125" style="47" customWidth="1"/>
    <col min="19" max="19" width="1.625" style="47" customWidth="1"/>
    <col min="20" max="20" width="3.125" style="47" customWidth="1"/>
    <col min="21" max="21" width="3.125" style="47" hidden="1" customWidth="1"/>
    <col min="22" max="22" width="1.625" style="47" hidden="1" customWidth="1"/>
    <col min="23" max="24" width="3.125" style="47" hidden="1" customWidth="1"/>
    <col min="25" max="25" width="1.875" style="47" hidden="1" customWidth="1"/>
    <col min="26" max="26" width="2.5" style="47" hidden="1" customWidth="1"/>
    <col min="27" max="27" width="5.125" style="47" customWidth="1"/>
    <col min="28" max="29" width="5.625" style="47" customWidth="1"/>
    <col min="30" max="33" width="4.25" style="47" customWidth="1"/>
    <col min="34" max="16384" width="9" style="47"/>
  </cols>
  <sheetData>
    <row r="1" spans="1:33">
      <c r="B1" s="48">
        <f ca="1">TODAY()</f>
        <v>45945</v>
      </c>
      <c r="C1" s="193" t="s">
        <v>61</v>
      </c>
      <c r="D1" s="194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33" ht="129.94999999999999" customHeight="1">
      <c r="B2" s="50" t="s">
        <v>62</v>
      </c>
      <c r="C2" s="195" t="str">
        <f>B3</f>
        <v>リトルロジャース</v>
      </c>
      <c r="D2" s="196"/>
      <c r="E2" s="197"/>
      <c r="F2" s="195" t="str">
        <f>B5</f>
        <v>サンダーボーイズ</v>
      </c>
      <c r="G2" s="196"/>
      <c r="H2" s="197"/>
      <c r="I2" s="195" t="str">
        <f>B7</f>
        <v>ジャニーズ</v>
      </c>
      <c r="J2" s="196"/>
      <c r="K2" s="197"/>
      <c r="L2" s="195" t="str">
        <f>B9</f>
        <v>上野クラブ</v>
      </c>
      <c r="M2" s="196"/>
      <c r="N2" s="197"/>
      <c r="O2" s="195" t="str">
        <f>B11</f>
        <v>ＬＣジュニア</v>
      </c>
      <c r="P2" s="196"/>
      <c r="Q2" s="197"/>
      <c r="R2" s="195" t="str">
        <f>B13</f>
        <v>フェニックス</v>
      </c>
      <c r="S2" s="196"/>
      <c r="T2" s="197"/>
      <c r="U2" s="195">
        <f>B15</f>
        <v>0</v>
      </c>
      <c r="V2" s="196"/>
      <c r="W2" s="197"/>
      <c r="X2" s="195">
        <f>B17</f>
        <v>0</v>
      </c>
      <c r="Y2" s="196"/>
      <c r="Z2" s="197"/>
      <c r="AA2" s="51" t="s">
        <v>63</v>
      </c>
      <c r="AB2" s="52" t="s">
        <v>64</v>
      </c>
      <c r="AC2" s="52" t="s">
        <v>65</v>
      </c>
      <c r="AD2" s="53" t="s">
        <v>66</v>
      </c>
      <c r="AE2" s="54" t="s">
        <v>67</v>
      </c>
      <c r="AF2" s="54" t="s">
        <v>68</v>
      </c>
      <c r="AG2" s="53" t="s">
        <v>69</v>
      </c>
    </row>
    <row r="3" spans="1:33" ht="21" customHeight="1">
      <c r="A3" s="160">
        <v>1</v>
      </c>
      <c r="B3" s="178" t="s">
        <v>12</v>
      </c>
      <c r="C3" s="146" t="s">
        <v>70</v>
      </c>
      <c r="D3" s="147"/>
      <c r="E3" s="148"/>
      <c r="F3" s="146" t="s">
        <v>72</v>
      </c>
      <c r="G3" s="147"/>
      <c r="H3" s="148"/>
      <c r="I3" s="146" t="s">
        <v>72</v>
      </c>
      <c r="J3" s="147"/>
      <c r="K3" s="148"/>
      <c r="L3" s="146" t="s">
        <v>72</v>
      </c>
      <c r="M3" s="147"/>
      <c r="N3" s="148"/>
      <c r="O3" s="146" t="s">
        <v>72</v>
      </c>
      <c r="P3" s="147"/>
      <c r="Q3" s="148"/>
      <c r="R3" s="146" t="s">
        <v>72</v>
      </c>
      <c r="S3" s="147"/>
      <c r="T3" s="148"/>
      <c r="U3" s="146" t="s">
        <v>73</v>
      </c>
      <c r="V3" s="147"/>
      <c r="W3" s="148"/>
      <c r="X3" s="149" t="s">
        <v>74</v>
      </c>
      <c r="Y3" s="150"/>
      <c r="Z3" s="151"/>
      <c r="AA3" s="158">
        <f>COUNTIF(C3:Z4,"○")</f>
        <v>5</v>
      </c>
      <c r="AB3" s="142">
        <f>COUNTIF(C3:Z4,"●")</f>
        <v>0</v>
      </c>
      <c r="AC3" s="142">
        <f>COUNTIF(C3:Z4,"△")</f>
        <v>0</v>
      </c>
      <c r="AD3" s="142">
        <f>+AA3*3+AC3*1</f>
        <v>15</v>
      </c>
      <c r="AE3" s="142">
        <f>+E4+H4+K4+N4+Q4+T4+W4+Z4</f>
        <v>10</v>
      </c>
      <c r="AF3" s="142">
        <f>+C4+F4+I4+L4+O4+R4+U4+X4</f>
        <v>38</v>
      </c>
      <c r="AG3" s="192">
        <f>+RANK(AD3,$AD$3:$AD$18,0)</f>
        <v>1</v>
      </c>
    </row>
    <row r="4" spans="1:33" ht="21" customHeight="1">
      <c r="A4" s="160"/>
      <c r="B4" s="178"/>
      <c r="C4" s="152"/>
      <c r="D4" s="153"/>
      <c r="E4" s="154"/>
      <c r="F4" s="56">
        <v>8</v>
      </c>
      <c r="G4" s="57" t="s">
        <v>75</v>
      </c>
      <c r="H4" s="58">
        <v>3</v>
      </c>
      <c r="I4" s="56">
        <v>8</v>
      </c>
      <c r="J4" s="57" t="s">
        <v>75</v>
      </c>
      <c r="K4" s="58">
        <v>0</v>
      </c>
      <c r="L4" s="56">
        <v>6</v>
      </c>
      <c r="M4" s="57" t="s">
        <v>75</v>
      </c>
      <c r="N4" s="58">
        <v>0</v>
      </c>
      <c r="O4" s="56">
        <v>7</v>
      </c>
      <c r="P4" s="57" t="s">
        <v>75</v>
      </c>
      <c r="Q4" s="58">
        <v>6</v>
      </c>
      <c r="R4" s="56">
        <v>9</v>
      </c>
      <c r="S4" s="57" t="s">
        <v>75</v>
      </c>
      <c r="T4" s="58">
        <v>1</v>
      </c>
      <c r="U4" s="56"/>
      <c r="V4" s="57" t="s">
        <v>75</v>
      </c>
      <c r="W4" s="58"/>
      <c r="X4" s="56"/>
      <c r="Y4" s="57" t="s">
        <v>75</v>
      </c>
      <c r="Z4" s="58"/>
      <c r="AA4" s="159"/>
      <c r="AB4" s="143"/>
      <c r="AC4" s="143"/>
      <c r="AD4" s="143"/>
      <c r="AE4" s="143"/>
      <c r="AF4" s="143"/>
      <c r="AG4" s="167"/>
    </row>
    <row r="5" spans="1:33" ht="21" customHeight="1">
      <c r="A5" s="160">
        <v>2</v>
      </c>
      <c r="B5" s="161" t="s">
        <v>11</v>
      </c>
      <c r="C5" s="146" t="s">
        <v>76</v>
      </c>
      <c r="D5" s="147"/>
      <c r="E5" s="148"/>
      <c r="F5" s="146" t="s">
        <v>70</v>
      </c>
      <c r="G5" s="147"/>
      <c r="H5" s="148"/>
      <c r="I5" s="146" t="s">
        <v>76</v>
      </c>
      <c r="J5" s="147"/>
      <c r="K5" s="148"/>
      <c r="L5" s="146" t="s">
        <v>72</v>
      </c>
      <c r="M5" s="147"/>
      <c r="N5" s="148"/>
      <c r="O5" s="149" t="s">
        <v>77</v>
      </c>
      <c r="P5" s="150"/>
      <c r="Q5" s="151"/>
      <c r="R5" s="146" t="s">
        <v>76</v>
      </c>
      <c r="S5" s="147"/>
      <c r="T5" s="148"/>
      <c r="U5" s="149" t="s">
        <v>78</v>
      </c>
      <c r="V5" s="150"/>
      <c r="W5" s="151"/>
      <c r="X5" s="146" t="s">
        <v>79</v>
      </c>
      <c r="Y5" s="147"/>
      <c r="Z5" s="148"/>
      <c r="AA5" s="158">
        <f>COUNTIF(C5:Z6,"○")</f>
        <v>1</v>
      </c>
      <c r="AB5" s="142">
        <f>COUNTIF(C5:Z6,"●")</f>
        <v>3</v>
      </c>
      <c r="AC5" s="142">
        <f>COUNTIF(C5:Z6,"△")</f>
        <v>0</v>
      </c>
      <c r="AD5" s="142">
        <f>+AA5*3+AC5*1</f>
        <v>3</v>
      </c>
      <c r="AE5" s="142">
        <f>+E6+H6+K6+N6+Q6+T6+W6+Z6</f>
        <v>29</v>
      </c>
      <c r="AF5" s="142">
        <f>+C6+F6+I6+L6+O6+R6+U6+X6</f>
        <v>12</v>
      </c>
      <c r="AG5" s="191" t="s">
        <v>126</v>
      </c>
    </row>
    <row r="6" spans="1:33" ht="21" customHeight="1">
      <c r="A6" s="160"/>
      <c r="B6" s="162"/>
      <c r="C6" s="56">
        <v>3</v>
      </c>
      <c r="D6" s="57" t="s">
        <v>75</v>
      </c>
      <c r="E6" s="58">
        <v>8</v>
      </c>
      <c r="F6" s="152"/>
      <c r="G6" s="153"/>
      <c r="H6" s="154"/>
      <c r="I6" s="56">
        <v>2</v>
      </c>
      <c r="J6" s="57" t="s">
        <v>75</v>
      </c>
      <c r="K6" s="58">
        <v>9</v>
      </c>
      <c r="L6" s="56">
        <v>7</v>
      </c>
      <c r="M6" s="57" t="s">
        <v>75</v>
      </c>
      <c r="N6" s="58">
        <v>3</v>
      </c>
      <c r="O6" s="56"/>
      <c r="P6" s="57" t="s">
        <v>75</v>
      </c>
      <c r="Q6" s="58"/>
      <c r="R6" s="56">
        <v>0</v>
      </c>
      <c r="S6" s="57" t="s">
        <v>75</v>
      </c>
      <c r="T6" s="58">
        <v>9</v>
      </c>
      <c r="U6" s="56"/>
      <c r="V6" s="57" t="s">
        <v>75</v>
      </c>
      <c r="W6" s="58"/>
      <c r="X6" s="56"/>
      <c r="Y6" s="57" t="s">
        <v>75</v>
      </c>
      <c r="Z6" s="58"/>
      <c r="AA6" s="159"/>
      <c r="AB6" s="143"/>
      <c r="AC6" s="143"/>
      <c r="AD6" s="143"/>
      <c r="AE6" s="143"/>
      <c r="AF6" s="143"/>
      <c r="AG6" s="145"/>
    </row>
    <row r="7" spans="1:33" ht="21" customHeight="1">
      <c r="A7" s="160">
        <v>3</v>
      </c>
      <c r="B7" s="177" t="s">
        <v>13</v>
      </c>
      <c r="C7" s="146" t="s">
        <v>76</v>
      </c>
      <c r="D7" s="147"/>
      <c r="E7" s="148"/>
      <c r="F7" s="146" t="s">
        <v>72</v>
      </c>
      <c r="G7" s="147"/>
      <c r="H7" s="148"/>
      <c r="I7" s="146" t="s">
        <v>70</v>
      </c>
      <c r="J7" s="147"/>
      <c r="K7" s="148"/>
      <c r="L7" s="146" t="s">
        <v>76</v>
      </c>
      <c r="M7" s="147"/>
      <c r="N7" s="148"/>
      <c r="O7" s="146" t="s">
        <v>76</v>
      </c>
      <c r="P7" s="147"/>
      <c r="Q7" s="148"/>
      <c r="R7" s="146" t="s">
        <v>76</v>
      </c>
      <c r="S7" s="147"/>
      <c r="T7" s="148"/>
      <c r="U7" s="146" t="s">
        <v>80</v>
      </c>
      <c r="V7" s="147"/>
      <c r="W7" s="148"/>
      <c r="X7" s="149" t="s">
        <v>81</v>
      </c>
      <c r="Y7" s="150"/>
      <c r="Z7" s="151"/>
      <c r="AA7" s="158">
        <f>COUNTIF(C7:Z8,"○")</f>
        <v>1</v>
      </c>
      <c r="AB7" s="142">
        <f>COUNTIF(C7:Z8,"●")</f>
        <v>4</v>
      </c>
      <c r="AC7" s="142">
        <f>COUNTIF(C7:Z8,"△")</f>
        <v>0</v>
      </c>
      <c r="AD7" s="142">
        <f>+AA7*3+AC7*1</f>
        <v>3</v>
      </c>
      <c r="AE7" s="142">
        <f>+E8+H8+K8+N8+Q8+T8+W8+Z8</f>
        <v>29</v>
      </c>
      <c r="AF7" s="142">
        <f>+C8+F8+I8+L8+O8+R8+U8+X8</f>
        <v>15</v>
      </c>
      <c r="AG7" s="192">
        <v>5</v>
      </c>
    </row>
    <row r="8" spans="1:33" ht="21" customHeight="1">
      <c r="A8" s="160"/>
      <c r="B8" s="178"/>
      <c r="C8" s="56">
        <v>0</v>
      </c>
      <c r="D8" s="57" t="s">
        <v>75</v>
      </c>
      <c r="E8" s="58">
        <v>8</v>
      </c>
      <c r="F8" s="56">
        <v>9</v>
      </c>
      <c r="G8" s="57" t="s">
        <v>75</v>
      </c>
      <c r="H8" s="58">
        <v>2</v>
      </c>
      <c r="I8" s="152"/>
      <c r="J8" s="153"/>
      <c r="K8" s="154"/>
      <c r="L8" s="56">
        <v>1</v>
      </c>
      <c r="M8" s="57" t="s">
        <v>75</v>
      </c>
      <c r="N8" s="58">
        <v>6</v>
      </c>
      <c r="O8" s="56">
        <v>2</v>
      </c>
      <c r="P8" s="57" t="s">
        <v>75</v>
      </c>
      <c r="Q8" s="58">
        <v>4</v>
      </c>
      <c r="R8" s="56">
        <v>3</v>
      </c>
      <c r="S8" s="57" t="s">
        <v>75</v>
      </c>
      <c r="T8" s="58">
        <v>9</v>
      </c>
      <c r="U8" s="56"/>
      <c r="V8" s="57" t="s">
        <v>75</v>
      </c>
      <c r="W8" s="58"/>
      <c r="X8" s="56"/>
      <c r="Y8" s="57" t="s">
        <v>75</v>
      </c>
      <c r="Z8" s="58"/>
      <c r="AA8" s="159"/>
      <c r="AB8" s="143"/>
      <c r="AC8" s="143"/>
      <c r="AD8" s="143"/>
      <c r="AE8" s="143"/>
      <c r="AF8" s="143"/>
      <c r="AG8" s="167"/>
    </row>
    <row r="9" spans="1:33" ht="21" customHeight="1">
      <c r="A9" s="160">
        <v>4</v>
      </c>
      <c r="B9" s="177" t="s">
        <v>82</v>
      </c>
      <c r="C9" s="146" t="s">
        <v>76</v>
      </c>
      <c r="D9" s="147"/>
      <c r="E9" s="148"/>
      <c r="F9" s="146" t="s">
        <v>76</v>
      </c>
      <c r="G9" s="147"/>
      <c r="H9" s="148"/>
      <c r="I9" s="146" t="s">
        <v>72</v>
      </c>
      <c r="J9" s="147"/>
      <c r="K9" s="148"/>
      <c r="L9" s="146" t="s">
        <v>70</v>
      </c>
      <c r="M9" s="147"/>
      <c r="N9" s="148"/>
      <c r="O9" s="146" t="s">
        <v>76</v>
      </c>
      <c r="P9" s="147"/>
      <c r="Q9" s="148"/>
      <c r="R9" s="146" t="s">
        <v>76</v>
      </c>
      <c r="S9" s="147"/>
      <c r="T9" s="148"/>
      <c r="U9" s="149" t="s">
        <v>81</v>
      </c>
      <c r="V9" s="150"/>
      <c r="W9" s="151"/>
      <c r="X9" s="146" t="s">
        <v>83</v>
      </c>
      <c r="Y9" s="147"/>
      <c r="Z9" s="148"/>
      <c r="AA9" s="158">
        <f>COUNTIF(C9:Z10,"○")</f>
        <v>1</v>
      </c>
      <c r="AB9" s="142">
        <f>COUNTIF(C9:Z10,"●")</f>
        <v>4</v>
      </c>
      <c r="AC9" s="142">
        <f>COUNTIF(C9:Z10,"△")</f>
        <v>0</v>
      </c>
      <c r="AD9" s="142">
        <f>+AA9*3+AC9*1</f>
        <v>3</v>
      </c>
      <c r="AE9" s="142">
        <f>+E10+H10+K10+N10+Q10+T10+W10+Z10</f>
        <v>40</v>
      </c>
      <c r="AF9" s="142">
        <f>+C10+F10+I10+L10+O10+R10+U10+X10</f>
        <v>17</v>
      </c>
      <c r="AG9" s="192">
        <v>6</v>
      </c>
    </row>
    <row r="10" spans="1:33" ht="21" customHeight="1">
      <c r="A10" s="160"/>
      <c r="B10" s="178"/>
      <c r="C10" s="56">
        <v>0</v>
      </c>
      <c r="D10" s="57" t="s">
        <v>75</v>
      </c>
      <c r="E10" s="58">
        <v>6</v>
      </c>
      <c r="F10" s="56">
        <v>3</v>
      </c>
      <c r="G10" s="57" t="s">
        <v>75</v>
      </c>
      <c r="H10" s="58">
        <v>7</v>
      </c>
      <c r="I10" s="56">
        <v>6</v>
      </c>
      <c r="J10" s="57" t="s">
        <v>75</v>
      </c>
      <c r="K10" s="58">
        <v>1</v>
      </c>
      <c r="L10" s="152"/>
      <c r="M10" s="153"/>
      <c r="N10" s="154"/>
      <c r="O10" s="56">
        <v>7</v>
      </c>
      <c r="P10" s="57" t="s">
        <v>75</v>
      </c>
      <c r="Q10" s="58">
        <v>9</v>
      </c>
      <c r="R10" s="56">
        <v>1</v>
      </c>
      <c r="S10" s="57" t="s">
        <v>75</v>
      </c>
      <c r="T10" s="59">
        <v>17</v>
      </c>
      <c r="U10" s="56"/>
      <c r="V10" s="57" t="s">
        <v>75</v>
      </c>
      <c r="W10" s="58"/>
      <c r="X10" s="56"/>
      <c r="Y10" s="57" t="s">
        <v>75</v>
      </c>
      <c r="Z10" s="58"/>
      <c r="AA10" s="159"/>
      <c r="AB10" s="143"/>
      <c r="AC10" s="143"/>
      <c r="AD10" s="143"/>
      <c r="AE10" s="143"/>
      <c r="AF10" s="143"/>
      <c r="AG10" s="167"/>
    </row>
    <row r="11" spans="1:33" ht="21" customHeight="1">
      <c r="A11" s="160">
        <v>5</v>
      </c>
      <c r="B11" s="161" t="s">
        <v>8</v>
      </c>
      <c r="C11" s="146" t="s">
        <v>76</v>
      </c>
      <c r="D11" s="147"/>
      <c r="E11" s="148"/>
      <c r="F11" s="146" t="s">
        <v>77</v>
      </c>
      <c r="G11" s="147"/>
      <c r="H11" s="148"/>
      <c r="I11" s="146" t="s">
        <v>72</v>
      </c>
      <c r="J11" s="147"/>
      <c r="K11" s="148"/>
      <c r="L11" s="146" t="s">
        <v>72</v>
      </c>
      <c r="M11" s="147"/>
      <c r="N11" s="148"/>
      <c r="O11" s="146" t="s">
        <v>70</v>
      </c>
      <c r="P11" s="147"/>
      <c r="Q11" s="148"/>
      <c r="R11" s="146" t="s">
        <v>76</v>
      </c>
      <c r="S11" s="147"/>
      <c r="T11" s="148"/>
      <c r="U11" s="146" t="s">
        <v>84</v>
      </c>
      <c r="V11" s="147"/>
      <c r="W11" s="148"/>
      <c r="X11" s="149" t="s">
        <v>85</v>
      </c>
      <c r="Y11" s="150"/>
      <c r="Z11" s="151"/>
      <c r="AA11" s="158">
        <f>COUNTIF(C11:Z12,"○")</f>
        <v>2</v>
      </c>
      <c r="AB11" s="142">
        <f>COUNTIF(C11:Z12,"●")</f>
        <v>2</v>
      </c>
      <c r="AC11" s="142">
        <f>COUNTIF(C11:Z12,"△")</f>
        <v>0</v>
      </c>
      <c r="AD11" s="142">
        <f>+AA11*3+AC11*1</f>
        <v>6</v>
      </c>
      <c r="AE11" s="142">
        <f>+E12+H12+K12+N12+Q12+T12+W12+Z12</f>
        <v>19</v>
      </c>
      <c r="AF11" s="142">
        <f>+C12+F12+I12+L12+O12+R12+U12+X12</f>
        <v>20</v>
      </c>
      <c r="AG11" s="191" t="s">
        <v>126</v>
      </c>
    </row>
    <row r="12" spans="1:33" ht="21" customHeight="1">
      <c r="A12" s="160"/>
      <c r="B12" s="162"/>
      <c r="C12" s="56">
        <v>6</v>
      </c>
      <c r="D12" s="57" t="s">
        <v>75</v>
      </c>
      <c r="E12" s="58">
        <v>7</v>
      </c>
      <c r="F12" s="56"/>
      <c r="G12" s="57" t="s">
        <v>75</v>
      </c>
      <c r="H12" s="58"/>
      <c r="I12" s="56">
        <v>4</v>
      </c>
      <c r="J12" s="57" t="s">
        <v>75</v>
      </c>
      <c r="K12" s="58">
        <v>2</v>
      </c>
      <c r="L12" s="56">
        <v>9</v>
      </c>
      <c r="M12" s="57" t="s">
        <v>75</v>
      </c>
      <c r="N12" s="58">
        <v>7</v>
      </c>
      <c r="O12" s="152"/>
      <c r="P12" s="153"/>
      <c r="Q12" s="154"/>
      <c r="R12" s="56">
        <v>1</v>
      </c>
      <c r="S12" s="57" t="s">
        <v>75</v>
      </c>
      <c r="T12" s="58">
        <v>3</v>
      </c>
      <c r="U12" s="56"/>
      <c r="V12" s="57" t="s">
        <v>75</v>
      </c>
      <c r="W12" s="58"/>
      <c r="X12" s="56"/>
      <c r="Y12" s="57" t="s">
        <v>75</v>
      </c>
      <c r="Z12" s="58"/>
      <c r="AA12" s="159"/>
      <c r="AB12" s="143"/>
      <c r="AC12" s="143"/>
      <c r="AD12" s="143"/>
      <c r="AE12" s="143"/>
      <c r="AF12" s="143"/>
      <c r="AG12" s="145"/>
    </row>
    <row r="13" spans="1:33" ht="21" customHeight="1">
      <c r="A13" s="160">
        <v>6</v>
      </c>
      <c r="B13" s="177" t="s">
        <v>5</v>
      </c>
      <c r="C13" s="146" t="s">
        <v>76</v>
      </c>
      <c r="D13" s="147"/>
      <c r="E13" s="148"/>
      <c r="F13" s="146" t="s">
        <v>72</v>
      </c>
      <c r="G13" s="147"/>
      <c r="H13" s="148"/>
      <c r="I13" s="146" t="s">
        <v>72</v>
      </c>
      <c r="J13" s="147"/>
      <c r="K13" s="148"/>
      <c r="L13" s="146" t="s">
        <v>72</v>
      </c>
      <c r="M13" s="147"/>
      <c r="N13" s="148"/>
      <c r="O13" s="146" t="s">
        <v>72</v>
      </c>
      <c r="P13" s="147"/>
      <c r="Q13" s="148"/>
      <c r="R13" s="146" t="s">
        <v>70</v>
      </c>
      <c r="S13" s="147"/>
      <c r="T13" s="148"/>
      <c r="U13" s="149" t="s">
        <v>86</v>
      </c>
      <c r="V13" s="150"/>
      <c r="W13" s="151"/>
      <c r="X13" s="146" t="s">
        <v>87</v>
      </c>
      <c r="Y13" s="147"/>
      <c r="Z13" s="148"/>
      <c r="AA13" s="158">
        <f>COUNTIF(C13:Z14,"○")</f>
        <v>4</v>
      </c>
      <c r="AB13" s="142">
        <f>COUNTIF(C13:Z14,"●")</f>
        <v>1</v>
      </c>
      <c r="AC13" s="142">
        <f>COUNTIF(C13:Z14,"△")</f>
        <v>0</v>
      </c>
      <c r="AD13" s="142">
        <f>+AA13*3+AC13*1</f>
        <v>12</v>
      </c>
      <c r="AE13" s="142">
        <f>+E14+H14+K14+N14+Q14+T14+W14+Z14</f>
        <v>14</v>
      </c>
      <c r="AF13" s="142">
        <f>+C14+F14+I14+L14+O14+R14+U14+X14</f>
        <v>39</v>
      </c>
      <c r="AG13" s="192">
        <f>+RANK(AD13,$AD$3:$AD$18,0)</f>
        <v>2</v>
      </c>
    </row>
    <row r="14" spans="1:33" ht="17.45" customHeight="1">
      <c r="A14" s="160"/>
      <c r="B14" s="178"/>
      <c r="C14" s="56">
        <v>1</v>
      </c>
      <c r="D14" s="57" t="s">
        <v>75</v>
      </c>
      <c r="E14" s="58">
        <v>9</v>
      </c>
      <c r="F14" s="56">
        <v>9</v>
      </c>
      <c r="G14" s="57" t="s">
        <v>75</v>
      </c>
      <c r="H14" s="58">
        <v>0</v>
      </c>
      <c r="I14" s="56">
        <v>9</v>
      </c>
      <c r="J14" s="57" t="s">
        <v>75</v>
      </c>
      <c r="K14" s="58">
        <v>3</v>
      </c>
      <c r="L14" s="60">
        <v>17</v>
      </c>
      <c r="M14" s="57" t="s">
        <v>75</v>
      </c>
      <c r="N14" s="58">
        <v>1</v>
      </c>
      <c r="O14" s="56">
        <v>3</v>
      </c>
      <c r="P14" s="57" t="s">
        <v>75</v>
      </c>
      <c r="Q14" s="58">
        <v>1</v>
      </c>
      <c r="R14" s="152"/>
      <c r="S14" s="153"/>
      <c r="T14" s="154"/>
      <c r="U14" s="56"/>
      <c r="V14" s="57" t="s">
        <v>75</v>
      </c>
      <c r="W14" s="58"/>
      <c r="X14" s="56"/>
      <c r="Y14" s="57" t="s">
        <v>75</v>
      </c>
      <c r="Z14" s="58"/>
      <c r="AA14" s="159"/>
      <c r="AB14" s="143"/>
      <c r="AC14" s="143"/>
      <c r="AD14" s="143"/>
      <c r="AE14" s="143"/>
      <c r="AF14" s="143"/>
      <c r="AG14" s="167"/>
    </row>
    <row r="15" spans="1:33" hidden="1">
      <c r="A15" s="160">
        <v>7</v>
      </c>
      <c r="B15" s="161"/>
      <c r="C15" s="149" t="s">
        <v>73</v>
      </c>
      <c r="D15" s="150"/>
      <c r="E15" s="151"/>
      <c r="F15" s="146" t="s">
        <v>78</v>
      </c>
      <c r="G15" s="147"/>
      <c r="H15" s="148"/>
      <c r="I15" s="149" t="s">
        <v>80</v>
      </c>
      <c r="J15" s="150"/>
      <c r="K15" s="151"/>
      <c r="L15" s="146" t="s">
        <v>81</v>
      </c>
      <c r="M15" s="147"/>
      <c r="N15" s="148"/>
      <c r="O15" s="149" t="s">
        <v>84</v>
      </c>
      <c r="P15" s="150"/>
      <c r="Q15" s="151"/>
      <c r="R15" s="146" t="s">
        <v>86</v>
      </c>
      <c r="S15" s="147"/>
      <c r="T15" s="148"/>
      <c r="U15" s="146" t="s">
        <v>70</v>
      </c>
      <c r="V15" s="147"/>
      <c r="W15" s="148"/>
      <c r="X15" s="149" t="s">
        <v>88</v>
      </c>
      <c r="Y15" s="150"/>
      <c r="Z15" s="151"/>
      <c r="AA15" s="158">
        <f>COUNTIF(C15:Z16,"○")</f>
        <v>0</v>
      </c>
      <c r="AB15" s="142">
        <f>COUNTIF(C15:Z16,"●")</f>
        <v>0</v>
      </c>
      <c r="AC15" s="142">
        <f>COUNTIF(C15:Z16,"△")</f>
        <v>0</v>
      </c>
      <c r="AD15" s="142">
        <f>+AA15*3+AC15*1</f>
        <v>0</v>
      </c>
      <c r="AE15" s="142">
        <f>+E16+H16+K16+N16+Q16+T16+W16+Z16</f>
        <v>0</v>
      </c>
      <c r="AF15" s="142">
        <f>+C16+F16+I16+L16+O16+R16+U16+X16</f>
        <v>0</v>
      </c>
      <c r="AG15" s="191">
        <f>+RANK(AD15,$AD$3:$AD$18,0)</f>
        <v>7</v>
      </c>
    </row>
    <row r="16" spans="1:33" hidden="1">
      <c r="A16" s="160"/>
      <c r="B16" s="162"/>
      <c r="C16" s="56"/>
      <c r="D16" s="57" t="s">
        <v>75</v>
      </c>
      <c r="E16" s="58"/>
      <c r="F16" s="56"/>
      <c r="G16" s="57" t="s">
        <v>75</v>
      </c>
      <c r="H16" s="58"/>
      <c r="I16" s="56"/>
      <c r="J16" s="57" t="s">
        <v>75</v>
      </c>
      <c r="K16" s="58"/>
      <c r="L16" s="56"/>
      <c r="M16" s="57" t="s">
        <v>75</v>
      </c>
      <c r="N16" s="58"/>
      <c r="O16" s="56"/>
      <c r="P16" s="57" t="s">
        <v>75</v>
      </c>
      <c r="Q16" s="58"/>
      <c r="R16" s="56"/>
      <c r="S16" s="57" t="s">
        <v>75</v>
      </c>
      <c r="T16" s="58"/>
      <c r="U16" s="152"/>
      <c r="V16" s="153"/>
      <c r="W16" s="154"/>
      <c r="X16" s="61"/>
      <c r="Y16" s="62" t="s">
        <v>75</v>
      </c>
      <c r="Z16" s="55"/>
      <c r="AA16" s="159"/>
      <c r="AB16" s="143"/>
      <c r="AC16" s="143"/>
      <c r="AD16" s="143"/>
      <c r="AE16" s="143"/>
      <c r="AF16" s="143"/>
      <c r="AG16" s="145"/>
    </row>
    <row r="17" spans="1:33" hidden="1">
      <c r="A17" s="160">
        <v>8</v>
      </c>
      <c r="B17" s="161"/>
      <c r="C17" s="146" t="s">
        <v>71</v>
      </c>
      <c r="D17" s="147"/>
      <c r="E17" s="148"/>
      <c r="F17" s="149" t="s">
        <v>79</v>
      </c>
      <c r="G17" s="150"/>
      <c r="H17" s="151"/>
      <c r="I17" s="146" t="s">
        <v>81</v>
      </c>
      <c r="J17" s="147"/>
      <c r="K17" s="148"/>
      <c r="L17" s="149" t="s">
        <v>83</v>
      </c>
      <c r="M17" s="150"/>
      <c r="N17" s="151"/>
      <c r="O17" s="146" t="s">
        <v>85</v>
      </c>
      <c r="P17" s="147"/>
      <c r="Q17" s="148"/>
      <c r="R17" s="149" t="s">
        <v>87</v>
      </c>
      <c r="S17" s="150"/>
      <c r="T17" s="151"/>
      <c r="U17" s="146" t="s">
        <v>88</v>
      </c>
      <c r="V17" s="147"/>
      <c r="W17" s="148"/>
      <c r="X17" s="146" t="s">
        <v>70</v>
      </c>
      <c r="Y17" s="147"/>
      <c r="Z17" s="148"/>
      <c r="AA17" s="158">
        <f>COUNTIF(C17:Z18,"○")</f>
        <v>0</v>
      </c>
      <c r="AB17" s="142">
        <f>COUNTIF(C17:Z18,"●")</f>
        <v>0</v>
      </c>
      <c r="AC17" s="142">
        <f>COUNTIF(C17:Z18,"△")</f>
        <v>0</v>
      </c>
      <c r="AD17" s="142">
        <f>+AA17*3+AC17*1</f>
        <v>0</v>
      </c>
      <c r="AE17" s="142">
        <f>+E18+H18+K18+N18+Q18+T18+W18+Z18</f>
        <v>0</v>
      </c>
      <c r="AF17" s="142">
        <f>+C18+F18+I18+L18+O18+R18+U18+X18</f>
        <v>0</v>
      </c>
      <c r="AG17" s="191">
        <f>+RANK(AD17,$AD$3:$AD$18,0)</f>
        <v>7</v>
      </c>
    </row>
    <row r="18" spans="1:33" hidden="1">
      <c r="A18" s="160"/>
      <c r="B18" s="162"/>
      <c r="C18" s="56"/>
      <c r="D18" s="57" t="s">
        <v>75</v>
      </c>
      <c r="E18" s="58"/>
      <c r="F18" s="56"/>
      <c r="G18" s="57" t="s">
        <v>75</v>
      </c>
      <c r="H18" s="58"/>
      <c r="I18" s="56"/>
      <c r="J18" s="57" t="s">
        <v>75</v>
      </c>
      <c r="K18" s="58"/>
      <c r="L18" s="56"/>
      <c r="M18" s="57" t="s">
        <v>75</v>
      </c>
      <c r="N18" s="58"/>
      <c r="O18" s="56"/>
      <c r="P18" s="57" t="s">
        <v>75</v>
      </c>
      <c r="Q18" s="58"/>
      <c r="R18" s="56"/>
      <c r="S18" s="57" t="s">
        <v>75</v>
      </c>
      <c r="T18" s="58"/>
      <c r="U18" s="56"/>
      <c r="V18" s="57" t="s">
        <v>75</v>
      </c>
      <c r="W18" s="58"/>
      <c r="X18" s="152"/>
      <c r="Y18" s="153"/>
      <c r="Z18" s="154"/>
      <c r="AA18" s="159"/>
      <c r="AB18" s="143"/>
      <c r="AC18" s="143"/>
      <c r="AD18" s="143"/>
      <c r="AE18" s="143"/>
      <c r="AF18" s="143"/>
      <c r="AG18" s="145"/>
    </row>
    <row r="19" spans="1:33">
      <c r="A19" s="62"/>
      <c r="B19" s="63"/>
      <c r="AA19" s="64">
        <f>SUM(AA3:AA18)</f>
        <v>14</v>
      </c>
      <c r="AB19" s="64">
        <f>SUM(AB3:AB18)</f>
        <v>14</v>
      </c>
      <c r="AC19" s="64">
        <f>SUM(AC3:AC18)</f>
        <v>0</v>
      </c>
    </row>
    <row r="20" spans="1:33" ht="13.9" customHeight="1">
      <c r="A20" s="62"/>
      <c r="B20" s="63"/>
      <c r="AA20" s="64"/>
      <c r="AB20" s="64"/>
      <c r="AC20" s="64"/>
    </row>
    <row r="21" spans="1:33" ht="13.9" customHeight="1">
      <c r="A21" s="62"/>
      <c r="B21" s="63"/>
      <c r="AA21" s="64"/>
      <c r="AB21" s="64"/>
      <c r="AC21" s="64"/>
    </row>
    <row r="22" spans="1:33" ht="13.9" customHeight="1">
      <c r="A22" s="62"/>
      <c r="AA22" s="64"/>
      <c r="AB22" s="64"/>
      <c r="AC22" s="64"/>
    </row>
    <row r="23" spans="1:33" ht="13.9" customHeight="1">
      <c r="A23" s="62"/>
      <c r="AA23" s="64"/>
      <c r="AB23" s="64"/>
      <c r="AC23" s="64"/>
    </row>
    <row r="24" spans="1:33" ht="13.9" customHeight="1">
      <c r="A24" s="62"/>
      <c r="B24" s="63"/>
      <c r="AA24" s="64"/>
      <c r="AB24" s="64"/>
      <c r="AC24" s="64"/>
    </row>
    <row r="25" spans="1:33" ht="129.94999999999999" customHeight="1">
      <c r="B25" s="50" t="s">
        <v>89</v>
      </c>
      <c r="C25" s="179" t="str">
        <f>+B26</f>
        <v>浅草ブレイカーズ</v>
      </c>
      <c r="D25" s="180"/>
      <c r="E25" s="181"/>
      <c r="F25" s="179" t="str">
        <f>+B28</f>
        <v>ビバライナーズ</v>
      </c>
      <c r="G25" s="180"/>
      <c r="H25" s="181"/>
      <c r="I25" s="179" t="str">
        <f>+B30</f>
        <v>Ｗサンダース</v>
      </c>
      <c r="J25" s="180"/>
      <c r="K25" s="181"/>
      <c r="L25" s="179" t="str">
        <f>+B32</f>
        <v>サンジュニア</v>
      </c>
      <c r="M25" s="180"/>
      <c r="N25" s="181"/>
      <c r="O25" s="179" t="str">
        <f>+B34</f>
        <v>台東レインボーズ</v>
      </c>
      <c r="P25" s="180"/>
      <c r="Q25" s="181"/>
      <c r="R25" s="182">
        <f>+B36</f>
        <v>0</v>
      </c>
      <c r="S25" s="183"/>
      <c r="T25" s="184"/>
      <c r="U25" s="185"/>
      <c r="V25" s="186"/>
      <c r="W25" s="187"/>
      <c r="X25" s="188"/>
      <c r="Y25" s="189"/>
      <c r="Z25" s="190"/>
      <c r="AA25" s="51" t="s">
        <v>63</v>
      </c>
      <c r="AB25" s="52" t="s">
        <v>64</v>
      </c>
      <c r="AC25" s="52" t="s">
        <v>65</v>
      </c>
      <c r="AD25" s="53" t="s">
        <v>66</v>
      </c>
      <c r="AE25" s="54" t="s">
        <v>67</v>
      </c>
      <c r="AF25" s="54" t="s">
        <v>68</v>
      </c>
      <c r="AG25" s="53" t="s">
        <v>90</v>
      </c>
    </row>
    <row r="26" spans="1:33" ht="21" customHeight="1">
      <c r="A26" s="160">
        <v>7</v>
      </c>
      <c r="B26" s="177" t="s">
        <v>91</v>
      </c>
      <c r="C26" s="168" t="s">
        <v>70</v>
      </c>
      <c r="D26" s="169"/>
      <c r="E26" s="170"/>
      <c r="F26" s="168" t="s">
        <v>76</v>
      </c>
      <c r="G26" s="169"/>
      <c r="H26" s="170"/>
      <c r="I26" s="146" t="s">
        <v>72</v>
      </c>
      <c r="J26" s="147"/>
      <c r="K26" s="148"/>
      <c r="L26" s="146" t="s">
        <v>92</v>
      </c>
      <c r="M26" s="147"/>
      <c r="N26" s="148"/>
      <c r="O26" s="146" t="s">
        <v>72</v>
      </c>
      <c r="P26" s="147"/>
      <c r="Q26" s="148"/>
      <c r="R26" s="174" t="s">
        <v>93</v>
      </c>
      <c r="S26" s="175"/>
      <c r="T26" s="176"/>
      <c r="U26" s="163"/>
      <c r="V26" s="164"/>
      <c r="W26" s="165"/>
      <c r="X26" s="155"/>
      <c r="Y26" s="156"/>
      <c r="Z26" s="157"/>
      <c r="AA26" s="158">
        <f>COUNTIF(C26:Z27,"○")</f>
        <v>2</v>
      </c>
      <c r="AB26" s="142">
        <f>COUNTIF(C26:Z27,"●")</f>
        <v>1</v>
      </c>
      <c r="AC26" s="142">
        <f>COUNTIF(C26:Z27,"△")</f>
        <v>1</v>
      </c>
      <c r="AD26" s="142">
        <f>+AA26*3+AC26*1</f>
        <v>7</v>
      </c>
      <c r="AE26" s="142">
        <f>+E27+H27+K27+N27+Q27+T27+W27+Z27</f>
        <v>20</v>
      </c>
      <c r="AF26" s="142">
        <f>+C27+F27+I27+L27+O27+R27+U27+X27</f>
        <v>25</v>
      </c>
      <c r="AG26" s="166">
        <f>RANK(AD26,$AD$26:$AD$39,0)</f>
        <v>3</v>
      </c>
    </row>
    <row r="27" spans="1:33" ht="21" customHeight="1">
      <c r="A27" s="160"/>
      <c r="B27" s="178"/>
      <c r="C27" s="171"/>
      <c r="D27" s="172"/>
      <c r="E27" s="173"/>
      <c r="F27" s="60">
        <v>0</v>
      </c>
      <c r="G27" s="65" t="s">
        <v>75</v>
      </c>
      <c r="H27" s="59">
        <v>13</v>
      </c>
      <c r="I27" s="56">
        <v>8</v>
      </c>
      <c r="J27" s="57" t="s">
        <v>75</v>
      </c>
      <c r="K27" s="58">
        <v>1</v>
      </c>
      <c r="L27" s="56">
        <v>1</v>
      </c>
      <c r="M27" s="57" t="s">
        <v>75</v>
      </c>
      <c r="N27" s="58">
        <v>1</v>
      </c>
      <c r="O27" s="60">
        <v>16</v>
      </c>
      <c r="P27" s="57" t="s">
        <v>75</v>
      </c>
      <c r="Q27" s="58">
        <v>5</v>
      </c>
      <c r="R27" s="66"/>
      <c r="S27" s="67" t="s">
        <v>75</v>
      </c>
      <c r="T27" s="68"/>
      <c r="U27" s="69"/>
      <c r="V27" s="70"/>
      <c r="W27" s="71"/>
      <c r="X27" s="72"/>
      <c r="Y27" s="73"/>
      <c r="Z27" s="74"/>
      <c r="AA27" s="159"/>
      <c r="AB27" s="143"/>
      <c r="AC27" s="143"/>
      <c r="AD27" s="143"/>
      <c r="AE27" s="143"/>
      <c r="AF27" s="143"/>
      <c r="AG27" s="167"/>
    </row>
    <row r="28" spans="1:33" ht="21" customHeight="1">
      <c r="A28" s="160">
        <v>8</v>
      </c>
      <c r="B28" s="177" t="s">
        <v>23</v>
      </c>
      <c r="C28" s="168" t="s">
        <v>72</v>
      </c>
      <c r="D28" s="169"/>
      <c r="E28" s="170"/>
      <c r="F28" s="168" t="s">
        <v>70</v>
      </c>
      <c r="G28" s="169"/>
      <c r="H28" s="170"/>
      <c r="I28" s="146" t="s">
        <v>72</v>
      </c>
      <c r="J28" s="147"/>
      <c r="K28" s="148"/>
      <c r="L28" s="146" t="s">
        <v>76</v>
      </c>
      <c r="M28" s="147"/>
      <c r="N28" s="148"/>
      <c r="O28" s="146" t="s">
        <v>72</v>
      </c>
      <c r="P28" s="147"/>
      <c r="Q28" s="148"/>
      <c r="R28" s="174" t="s">
        <v>94</v>
      </c>
      <c r="S28" s="175"/>
      <c r="T28" s="176"/>
      <c r="U28" s="163"/>
      <c r="V28" s="164"/>
      <c r="W28" s="165"/>
      <c r="X28" s="155"/>
      <c r="Y28" s="156"/>
      <c r="Z28" s="157"/>
      <c r="AA28" s="158">
        <f>COUNTIF(C28:Z29,"○")</f>
        <v>3</v>
      </c>
      <c r="AB28" s="142">
        <f>COUNTIF(C28:Z29,"●")</f>
        <v>1</v>
      </c>
      <c r="AC28" s="142">
        <f>COUNTIF(C28:Z29,"△")</f>
        <v>0</v>
      </c>
      <c r="AD28" s="142">
        <f>+AA28*3+AC28*1</f>
        <v>9</v>
      </c>
      <c r="AE28" s="142">
        <f>+E29+H29+K29+N29+Q29+T29+W29+Z29</f>
        <v>3</v>
      </c>
      <c r="AF28" s="142">
        <f>+C29+F29+I29+L29+O29+R29+U29+X29</f>
        <v>46</v>
      </c>
      <c r="AG28" s="166">
        <f>RANK(AD28,$AD$26:$AD$39,0)</f>
        <v>2</v>
      </c>
    </row>
    <row r="29" spans="1:33" ht="21" customHeight="1">
      <c r="A29" s="160"/>
      <c r="B29" s="178"/>
      <c r="C29" s="60">
        <v>13</v>
      </c>
      <c r="D29" s="65" t="s">
        <v>75</v>
      </c>
      <c r="E29" s="59">
        <v>0</v>
      </c>
      <c r="F29" s="171"/>
      <c r="G29" s="172"/>
      <c r="H29" s="173"/>
      <c r="I29" s="60">
        <v>20</v>
      </c>
      <c r="J29" s="57" t="s">
        <v>75</v>
      </c>
      <c r="K29" s="58">
        <v>0</v>
      </c>
      <c r="L29" s="56">
        <v>1</v>
      </c>
      <c r="M29" s="57" t="s">
        <v>75</v>
      </c>
      <c r="N29" s="58">
        <v>3</v>
      </c>
      <c r="O29" s="60">
        <v>12</v>
      </c>
      <c r="P29" s="57" t="s">
        <v>75</v>
      </c>
      <c r="Q29" s="58">
        <v>0</v>
      </c>
      <c r="R29" s="66"/>
      <c r="S29" s="67" t="s">
        <v>75</v>
      </c>
      <c r="T29" s="68"/>
      <c r="U29" s="69"/>
      <c r="V29" s="70"/>
      <c r="W29" s="71"/>
      <c r="X29" s="72"/>
      <c r="Y29" s="73"/>
      <c r="Z29" s="74"/>
      <c r="AA29" s="159"/>
      <c r="AB29" s="143"/>
      <c r="AC29" s="143"/>
      <c r="AD29" s="143"/>
      <c r="AE29" s="143"/>
      <c r="AF29" s="143"/>
      <c r="AG29" s="167"/>
    </row>
    <row r="30" spans="1:33" ht="21" customHeight="1">
      <c r="A30" s="160">
        <v>9</v>
      </c>
      <c r="B30" s="177" t="s">
        <v>10</v>
      </c>
      <c r="C30" s="146" t="s">
        <v>76</v>
      </c>
      <c r="D30" s="147"/>
      <c r="E30" s="148"/>
      <c r="F30" s="146" t="s">
        <v>76</v>
      </c>
      <c r="G30" s="147"/>
      <c r="H30" s="148"/>
      <c r="I30" s="168" t="s">
        <v>70</v>
      </c>
      <c r="J30" s="169"/>
      <c r="K30" s="170"/>
      <c r="L30" s="168" t="s">
        <v>76</v>
      </c>
      <c r="M30" s="169"/>
      <c r="N30" s="170"/>
      <c r="O30" s="146" t="s">
        <v>72</v>
      </c>
      <c r="P30" s="147"/>
      <c r="Q30" s="148"/>
      <c r="R30" s="174" t="s">
        <v>95</v>
      </c>
      <c r="S30" s="175"/>
      <c r="T30" s="176"/>
      <c r="U30" s="163"/>
      <c r="V30" s="164"/>
      <c r="W30" s="165"/>
      <c r="X30" s="155"/>
      <c r="Y30" s="156"/>
      <c r="Z30" s="157"/>
      <c r="AA30" s="158">
        <f>COUNTIF(C30:Z31,"○")</f>
        <v>1</v>
      </c>
      <c r="AB30" s="142">
        <f>COUNTIF(C30:Z31,"●")</f>
        <v>3</v>
      </c>
      <c r="AC30" s="142">
        <f>COUNTIF(C30:Z31,"△")</f>
        <v>0</v>
      </c>
      <c r="AD30" s="142">
        <f>+AA30*3+AC30*1</f>
        <v>3</v>
      </c>
      <c r="AE30" s="142">
        <f>+E31+H31+K31+N31+Q31+T31+W31+Z31</f>
        <v>45</v>
      </c>
      <c r="AF30" s="142">
        <f>+C31+F31+I31+L31+O31+R31+U31+X31</f>
        <v>13</v>
      </c>
      <c r="AG30" s="166">
        <f>RANK(AD30,$AD$26:$AD$39,0)</f>
        <v>4</v>
      </c>
    </row>
    <row r="31" spans="1:33" ht="21" customHeight="1">
      <c r="A31" s="160"/>
      <c r="B31" s="178"/>
      <c r="C31" s="56">
        <v>1</v>
      </c>
      <c r="D31" s="57" t="s">
        <v>75</v>
      </c>
      <c r="E31" s="58">
        <v>8</v>
      </c>
      <c r="F31" s="56">
        <v>0</v>
      </c>
      <c r="G31" s="57" t="s">
        <v>75</v>
      </c>
      <c r="H31" s="59">
        <v>20</v>
      </c>
      <c r="I31" s="171"/>
      <c r="J31" s="172"/>
      <c r="K31" s="173"/>
      <c r="L31" s="60">
        <v>4</v>
      </c>
      <c r="M31" s="65" t="s">
        <v>75</v>
      </c>
      <c r="N31" s="59">
        <v>15</v>
      </c>
      <c r="O31" s="56">
        <v>8</v>
      </c>
      <c r="P31" s="57" t="s">
        <v>75</v>
      </c>
      <c r="Q31" s="58">
        <v>2</v>
      </c>
      <c r="R31" s="66"/>
      <c r="S31" s="67" t="s">
        <v>75</v>
      </c>
      <c r="T31" s="68"/>
      <c r="U31" s="69"/>
      <c r="V31" s="70"/>
      <c r="W31" s="71"/>
      <c r="X31" s="72"/>
      <c r="Y31" s="73"/>
      <c r="Z31" s="74"/>
      <c r="AA31" s="159"/>
      <c r="AB31" s="143"/>
      <c r="AC31" s="143"/>
      <c r="AD31" s="143"/>
      <c r="AE31" s="143"/>
      <c r="AF31" s="143"/>
      <c r="AG31" s="167"/>
    </row>
    <row r="32" spans="1:33" ht="21" customHeight="1">
      <c r="A32" s="160">
        <v>10</v>
      </c>
      <c r="B32" s="177" t="s">
        <v>3</v>
      </c>
      <c r="C32" s="146" t="s">
        <v>92</v>
      </c>
      <c r="D32" s="147"/>
      <c r="E32" s="148"/>
      <c r="F32" s="146" t="s">
        <v>72</v>
      </c>
      <c r="G32" s="147"/>
      <c r="H32" s="148"/>
      <c r="I32" s="168" t="s">
        <v>72</v>
      </c>
      <c r="J32" s="169"/>
      <c r="K32" s="170"/>
      <c r="L32" s="168" t="s">
        <v>70</v>
      </c>
      <c r="M32" s="169"/>
      <c r="N32" s="170"/>
      <c r="O32" s="168" t="s">
        <v>72</v>
      </c>
      <c r="P32" s="169"/>
      <c r="Q32" s="170"/>
      <c r="R32" s="174" t="s">
        <v>96</v>
      </c>
      <c r="S32" s="175"/>
      <c r="T32" s="176"/>
      <c r="U32" s="163"/>
      <c r="V32" s="164"/>
      <c r="W32" s="165"/>
      <c r="X32" s="155"/>
      <c r="Y32" s="156"/>
      <c r="Z32" s="157"/>
      <c r="AA32" s="158">
        <f>COUNTIF(C32:Z33,"○")</f>
        <v>3</v>
      </c>
      <c r="AB32" s="142">
        <f>COUNTIF(C32:Z33,"●")</f>
        <v>0</v>
      </c>
      <c r="AC32" s="142">
        <f>COUNTIF(C32:Z33,"△")</f>
        <v>1</v>
      </c>
      <c r="AD32" s="142">
        <f>+AA32*3+AC32*1</f>
        <v>10</v>
      </c>
      <c r="AE32" s="142">
        <f>+E33+H33+K33+N33+Q33+T33+W33+Z33</f>
        <v>6</v>
      </c>
      <c r="AF32" s="142">
        <f>+C33+F33+I33+L33+O33+R33+U33+X33</f>
        <v>36</v>
      </c>
      <c r="AG32" s="166">
        <f>RANK(AD32,$AD$26:$AD$39,0)</f>
        <v>1</v>
      </c>
    </row>
    <row r="33" spans="1:33" ht="21" customHeight="1">
      <c r="A33" s="160"/>
      <c r="B33" s="178"/>
      <c r="C33" s="56">
        <v>1</v>
      </c>
      <c r="D33" s="57" t="s">
        <v>75</v>
      </c>
      <c r="E33" s="58">
        <v>1</v>
      </c>
      <c r="F33" s="56">
        <v>3</v>
      </c>
      <c r="G33" s="57" t="s">
        <v>75</v>
      </c>
      <c r="H33" s="58">
        <v>1</v>
      </c>
      <c r="I33" s="60">
        <v>15</v>
      </c>
      <c r="J33" s="65" t="s">
        <v>75</v>
      </c>
      <c r="K33" s="59">
        <v>4</v>
      </c>
      <c r="L33" s="171"/>
      <c r="M33" s="172"/>
      <c r="N33" s="173"/>
      <c r="O33" s="60">
        <v>17</v>
      </c>
      <c r="P33" s="65" t="s">
        <v>75</v>
      </c>
      <c r="Q33" s="59">
        <v>0</v>
      </c>
      <c r="R33" s="66"/>
      <c r="S33" s="67" t="s">
        <v>75</v>
      </c>
      <c r="T33" s="68"/>
      <c r="U33" s="69"/>
      <c r="V33" s="70"/>
      <c r="W33" s="71"/>
      <c r="X33" s="72"/>
      <c r="Y33" s="73"/>
      <c r="Z33" s="74"/>
      <c r="AA33" s="159"/>
      <c r="AB33" s="143"/>
      <c r="AC33" s="143"/>
      <c r="AD33" s="143"/>
      <c r="AE33" s="143"/>
      <c r="AF33" s="143"/>
      <c r="AG33" s="167"/>
    </row>
    <row r="34" spans="1:33" ht="21" customHeight="1">
      <c r="A34" s="160">
        <v>11</v>
      </c>
      <c r="B34" s="177" t="s">
        <v>97</v>
      </c>
      <c r="C34" s="146" t="s">
        <v>76</v>
      </c>
      <c r="D34" s="147"/>
      <c r="E34" s="148"/>
      <c r="F34" s="146" t="s">
        <v>76</v>
      </c>
      <c r="G34" s="147"/>
      <c r="H34" s="148"/>
      <c r="I34" s="146" t="s">
        <v>76</v>
      </c>
      <c r="J34" s="147"/>
      <c r="K34" s="148"/>
      <c r="L34" s="168" t="s">
        <v>76</v>
      </c>
      <c r="M34" s="169"/>
      <c r="N34" s="170"/>
      <c r="O34" s="168" t="s">
        <v>70</v>
      </c>
      <c r="P34" s="169"/>
      <c r="Q34" s="170"/>
      <c r="R34" s="174" t="s">
        <v>98</v>
      </c>
      <c r="S34" s="175"/>
      <c r="T34" s="176"/>
      <c r="U34" s="163"/>
      <c r="V34" s="164"/>
      <c r="W34" s="165"/>
      <c r="X34" s="155"/>
      <c r="Y34" s="156"/>
      <c r="Z34" s="157"/>
      <c r="AA34" s="158">
        <f>COUNTIF(C34:Z35,"○")</f>
        <v>0</v>
      </c>
      <c r="AB34" s="142">
        <f>COUNTIF(C34:Z35,"●")</f>
        <v>4</v>
      </c>
      <c r="AC34" s="142">
        <f>COUNTIF(C34:Z35,"△")</f>
        <v>0</v>
      </c>
      <c r="AD34" s="142">
        <f>+AA34*3+AC34*1</f>
        <v>0</v>
      </c>
      <c r="AE34" s="142">
        <f>+E35+H35+K35+N35+Q35+T35+W35+Z35</f>
        <v>53</v>
      </c>
      <c r="AF34" s="142">
        <f>+C35+F35+I35+L35+O35+R35+U35+X35</f>
        <v>7</v>
      </c>
      <c r="AG34" s="166">
        <f>RANK(AD34,$AD$26:$AD$39,0)</f>
        <v>5</v>
      </c>
    </row>
    <row r="35" spans="1:33" ht="21" customHeight="1">
      <c r="A35" s="160"/>
      <c r="B35" s="178"/>
      <c r="C35" s="56">
        <v>5</v>
      </c>
      <c r="D35" s="57" t="s">
        <v>75</v>
      </c>
      <c r="E35" s="59">
        <v>16</v>
      </c>
      <c r="F35" s="56">
        <v>0</v>
      </c>
      <c r="G35" s="57" t="s">
        <v>75</v>
      </c>
      <c r="H35" s="59">
        <v>12</v>
      </c>
      <c r="I35" s="56">
        <v>2</v>
      </c>
      <c r="J35" s="57" t="s">
        <v>75</v>
      </c>
      <c r="K35" s="58">
        <v>8</v>
      </c>
      <c r="L35" s="60">
        <v>0</v>
      </c>
      <c r="M35" s="65" t="s">
        <v>75</v>
      </c>
      <c r="N35" s="59">
        <v>17</v>
      </c>
      <c r="O35" s="171"/>
      <c r="P35" s="172"/>
      <c r="Q35" s="173"/>
      <c r="R35" s="66"/>
      <c r="S35" s="67" t="s">
        <v>75</v>
      </c>
      <c r="T35" s="68"/>
      <c r="U35" s="69"/>
      <c r="V35" s="70"/>
      <c r="W35" s="71"/>
      <c r="X35" s="72"/>
      <c r="Y35" s="73"/>
      <c r="Z35" s="74"/>
      <c r="AA35" s="159"/>
      <c r="AB35" s="143"/>
      <c r="AC35" s="143"/>
      <c r="AD35" s="143"/>
      <c r="AE35" s="143"/>
      <c r="AF35" s="143"/>
      <c r="AG35" s="167"/>
    </row>
    <row r="36" spans="1:33" ht="21" hidden="1" customHeight="1">
      <c r="A36" s="160">
        <v>12</v>
      </c>
      <c r="B36" s="161"/>
      <c r="C36" s="146" t="s">
        <v>93</v>
      </c>
      <c r="D36" s="147"/>
      <c r="E36" s="148"/>
      <c r="F36" s="149" t="s">
        <v>94</v>
      </c>
      <c r="G36" s="150"/>
      <c r="H36" s="151"/>
      <c r="I36" s="146" t="s">
        <v>95</v>
      </c>
      <c r="J36" s="147"/>
      <c r="K36" s="148"/>
      <c r="L36" s="149" t="s">
        <v>96</v>
      </c>
      <c r="M36" s="150"/>
      <c r="N36" s="151"/>
      <c r="O36" s="146" t="s">
        <v>98</v>
      </c>
      <c r="P36" s="147"/>
      <c r="Q36" s="148"/>
      <c r="R36" s="146" t="s">
        <v>70</v>
      </c>
      <c r="S36" s="147"/>
      <c r="T36" s="148"/>
      <c r="U36" s="163"/>
      <c r="V36" s="164"/>
      <c r="W36" s="165"/>
      <c r="X36" s="155"/>
      <c r="Y36" s="156"/>
      <c r="Z36" s="157"/>
      <c r="AA36" s="158">
        <f>COUNTIF(C36:Z37,"○")</f>
        <v>0</v>
      </c>
      <c r="AB36" s="142">
        <f>COUNTIF(C36:Z37,"●")</f>
        <v>0</v>
      </c>
      <c r="AC36" s="142">
        <f>COUNTIF(C36:Z37,"△")</f>
        <v>0</v>
      </c>
      <c r="AD36" s="142">
        <f>+AA36*3+AC36*1</f>
        <v>0</v>
      </c>
      <c r="AE36" s="142">
        <f>+E37+H37+K37+N37+Q37+T37+W37+Z37</f>
        <v>0</v>
      </c>
      <c r="AF36" s="142">
        <f>+C37+F37+I37+L37+O37+R37+U37+X37</f>
        <v>0</v>
      </c>
      <c r="AG36" s="144">
        <f>RANK(AD36,$AD$26:$AD$39,0)</f>
        <v>5</v>
      </c>
    </row>
    <row r="37" spans="1:33" ht="13.9" hidden="1" customHeight="1">
      <c r="A37" s="160"/>
      <c r="B37" s="162"/>
      <c r="C37" s="56"/>
      <c r="D37" s="57" t="s">
        <v>75</v>
      </c>
      <c r="E37" s="58"/>
      <c r="F37" s="56"/>
      <c r="G37" s="57" t="s">
        <v>75</v>
      </c>
      <c r="H37" s="58"/>
      <c r="I37" s="56"/>
      <c r="J37" s="57" t="s">
        <v>75</v>
      </c>
      <c r="K37" s="58"/>
      <c r="L37" s="56"/>
      <c r="M37" s="57" t="s">
        <v>75</v>
      </c>
      <c r="N37" s="58"/>
      <c r="O37" s="56"/>
      <c r="P37" s="57" t="s">
        <v>75</v>
      </c>
      <c r="Q37" s="58"/>
      <c r="R37" s="152"/>
      <c r="S37" s="153"/>
      <c r="T37" s="154"/>
      <c r="U37" s="69"/>
      <c r="V37" s="70"/>
      <c r="W37" s="71"/>
      <c r="X37" s="72"/>
      <c r="Y37" s="73"/>
      <c r="Z37" s="74"/>
      <c r="AA37" s="159"/>
      <c r="AB37" s="143"/>
      <c r="AC37" s="143"/>
      <c r="AD37" s="143"/>
      <c r="AE37" s="143"/>
      <c r="AF37" s="143"/>
      <c r="AG37" s="145"/>
    </row>
    <row r="38" spans="1:33" hidden="1">
      <c r="A38" s="160">
        <v>15</v>
      </c>
      <c r="B38" s="161"/>
      <c r="C38" s="149" t="s">
        <v>99</v>
      </c>
      <c r="D38" s="150"/>
      <c r="E38" s="151"/>
      <c r="F38" s="146" t="s">
        <v>100</v>
      </c>
      <c r="G38" s="147"/>
      <c r="H38" s="148"/>
      <c r="I38" s="149" t="s">
        <v>101</v>
      </c>
      <c r="J38" s="150"/>
      <c r="K38" s="151"/>
      <c r="L38" s="146" t="s">
        <v>102</v>
      </c>
      <c r="M38" s="147"/>
      <c r="N38" s="148"/>
      <c r="O38" s="149" t="s">
        <v>103</v>
      </c>
      <c r="P38" s="150"/>
      <c r="Q38" s="151"/>
      <c r="R38" s="146" t="s">
        <v>104</v>
      </c>
      <c r="S38" s="147"/>
      <c r="T38" s="148"/>
      <c r="U38" s="146" t="s">
        <v>70</v>
      </c>
      <c r="V38" s="147"/>
      <c r="W38" s="148"/>
      <c r="X38" s="155"/>
      <c r="Y38" s="156"/>
      <c r="Z38" s="157"/>
      <c r="AA38" s="158">
        <f>COUNTIF(C38:Z39,"○")</f>
        <v>0</v>
      </c>
      <c r="AB38" s="142">
        <f>COUNTIF(C38:Z39,"●")</f>
        <v>0</v>
      </c>
      <c r="AC38" s="142">
        <f>COUNTIF(C38:Z39,"△")</f>
        <v>0</v>
      </c>
      <c r="AD38" s="142">
        <f>+AA38*3+AC38*1</f>
        <v>0</v>
      </c>
      <c r="AE38" s="142">
        <f>+E39+H39+K39+N39+Q39+T39+W39+Z39</f>
        <v>0</v>
      </c>
      <c r="AF38" s="142">
        <f>+C39+F39+I39+L39+O39+R39+U39+X39</f>
        <v>0</v>
      </c>
      <c r="AG38" s="144">
        <f>RANK(AD38,$AD$26:$AD$39,0)</f>
        <v>5</v>
      </c>
    </row>
    <row r="39" spans="1:33" hidden="1">
      <c r="A39" s="160"/>
      <c r="B39" s="162"/>
      <c r="C39" s="56"/>
      <c r="D39" s="57" t="s">
        <v>75</v>
      </c>
      <c r="E39" s="58"/>
      <c r="F39" s="56"/>
      <c r="G39" s="57" t="s">
        <v>75</v>
      </c>
      <c r="H39" s="58"/>
      <c r="I39" s="56"/>
      <c r="J39" s="57" t="s">
        <v>75</v>
      </c>
      <c r="K39" s="58"/>
      <c r="L39" s="56"/>
      <c r="M39" s="57" t="s">
        <v>75</v>
      </c>
      <c r="N39" s="58"/>
      <c r="O39" s="56"/>
      <c r="P39" s="57" t="s">
        <v>75</v>
      </c>
      <c r="Q39" s="58"/>
      <c r="R39" s="56"/>
      <c r="S39" s="57" t="s">
        <v>75</v>
      </c>
      <c r="T39" s="58"/>
      <c r="U39" s="152"/>
      <c r="V39" s="153"/>
      <c r="W39" s="154"/>
      <c r="X39" s="75"/>
      <c r="Y39" s="76"/>
      <c r="Z39" s="77"/>
      <c r="AA39" s="159"/>
      <c r="AB39" s="143"/>
      <c r="AC39" s="143"/>
      <c r="AD39" s="143"/>
      <c r="AE39" s="143"/>
      <c r="AF39" s="143"/>
      <c r="AG39" s="145"/>
    </row>
    <row r="40" spans="1:33"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64">
        <f>SUM(AA26:AA39)</f>
        <v>9</v>
      </c>
      <c r="AB40" s="64">
        <f>SUM(AB26:AB39)</f>
        <v>9</v>
      </c>
      <c r="AC40" s="64">
        <f>SUM(AC26:AC39)</f>
        <v>2</v>
      </c>
    </row>
    <row r="41" spans="1:33"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</row>
  </sheetData>
  <mergeCells count="280">
    <mergeCell ref="F3:H3"/>
    <mergeCell ref="I3:K3"/>
    <mergeCell ref="L3:N3"/>
    <mergeCell ref="O3:Q3"/>
    <mergeCell ref="AD3:AD4"/>
    <mergeCell ref="AE3:AE4"/>
    <mergeCell ref="C1:D1"/>
    <mergeCell ref="C2:E2"/>
    <mergeCell ref="F2:H2"/>
    <mergeCell ref="I2:K2"/>
    <mergeCell ref="L2:N2"/>
    <mergeCell ref="O2:Q2"/>
    <mergeCell ref="R2:T2"/>
    <mergeCell ref="U2:W2"/>
    <mergeCell ref="X2:Z2"/>
    <mergeCell ref="AF3:AF4"/>
    <mergeCell ref="AG3:AG4"/>
    <mergeCell ref="A5:A6"/>
    <mergeCell ref="B5:B6"/>
    <mergeCell ref="C5:E5"/>
    <mergeCell ref="F5:H6"/>
    <mergeCell ref="I5:K5"/>
    <mergeCell ref="L5:N5"/>
    <mergeCell ref="R3:T3"/>
    <mergeCell ref="U3:W3"/>
    <mergeCell ref="X3:Z3"/>
    <mergeCell ref="AA3:AA4"/>
    <mergeCell ref="AB3:AB4"/>
    <mergeCell ref="AC3:AC4"/>
    <mergeCell ref="AC5:AC6"/>
    <mergeCell ref="AD5:AD6"/>
    <mergeCell ref="AE5:AE6"/>
    <mergeCell ref="AF5:AF6"/>
    <mergeCell ref="AG5:AG6"/>
    <mergeCell ref="AA5:AA6"/>
    <mergeCell ref="AB5:AB6"/>
    <mergeCell ref="A3:A4"/>
    <mergeCell ref="B3:B4"/>
    <mergeCell ref="C3:E4"/>
    <mergeCell ref="A7:A8"/>
    <mergeCell ref="B7:B8"/>
    <mergeCell ref="C7:E7"/>
    <mergeCell ref="F7:H7"/>
    <mergeCell ref="I7:K8"/>
    <mergeCell ref="O5:Q5"/>
    <mergeCell ref="R5:T5"/>
    <mergeCell ref="U5:W5"/>
    <mergeCell ref="X5:Z5"/>
    <mergeCell ref="AB7:AB8"/>
    <mergeCell ref="AC7:AC8"/>
    <mergeCell ref="AD7:AD8"/>
    <mergeCell ref="AE7:AE8"/>
    <mergeCell ref="AF7:AF8"/>
    <mergeCell ref="AG7:AG8"/>
    <mergeCell ref="L7:N7"/>
    <mergeCell ref="O7:Q7"/>
    <mergeCell ref="R7:T7"/>
    <mergeCell ref="U7:W7"/>
    <mergeCell ref="X7:Z7"/>
    <mergeCell ref="AA7:AA8"/>
    <mergeCell ref="AC9:AC10"/>
    <mergeCell ref="AD9:AD10"/>
    <mergeCell ref="AE9:AE10"/>
    <mergeCell ref="AF9:AF10"/>
    <mergeCell ref="AG9:AG10"/>
    <mergeCell ref="A11:A12"/>
    <mergeCell ref="B11:B12"/>
    <mergeCell ref="C11:E11"/>
    <mergeCell ref="F11:H11"/>
    <mergeCell ref="I11:K11"/>
    <mergeCell ref="O9:Q9"/>
    <mergeCell ref="R9:T9"/>
    <mergeCell ref="U9:W9"/>
    <mergeCell ref="X9:Z9"/>
    <mergeCell ref="AA9:AA10"/>
    <mergeCell ref="AB9:AB10"/>
    <mergeCell ref="A9:A10"/>
    <mergeCell ref="B9:B10"/>
    <mergeCell ref="C9:E9"/>
    <mergeCell ref="F9:H9"/>
    <mergeCell ref="I9:K9"/>
    <mergeCell ref="L9:N10"/>
    <mergeCell ref="AB11:AB12"/>
    <mergeCell ref="AC11:AC12"/>
    <mergeCell ref="AD11:AD12"/>
    <mergeCell ref="AE11:AE12"/>
    <mergeCell ref="AF11:AF12"/>
    <mergeCell ref="AG11:AG12"/>
    <mergeCell ref="L11:N11"/>
    <mergeCell ref="O11:Q12"/>
    <mergeCell ref="R11:T11"/>
    <mergeCell ref="U11:W11"/>
    <mergeCell ref="X11:Z11"/>
    <mergeCell ref="AA11:AA12"/>
    <mergeCell ref="AC13:AC14"/>
    <mergeCell ref="AD13:AD14"/>
    <mergeCell ref="AE13:AE14"/>
    <mergeCell ref="AF13:AF14"/>
    <mergeCell ref="AG13:AG14"/>
    <mergeCell ref="A15:A16"/>
    <mergeCell ref="B15:B16"/>
    <mergeCell ref="C15:E15"/>
    <mergeCell ref="F15:H15"/>
    <mergeCell ref="I15:K15"/>
    <mergeCell ref="O13:Q13"/>
    <mergeCell ref="R13:T14"/>
    <mergeCell ref="U13:W13"/>
    <mergeCell ref="X13:Z13"/>
    <mergeCell ref="AA13:AA14"/>
    <mergeCell ref="AB13:AB14"/>
    <mergeCell ref="A13:A14"/>
    <mergeCell ref="B13:B14"/>
    <mergeCell ref="C13:E13"/>
    <mergeCell ref="F13:H13"/>
    <mergeCell ref="I13:K13"/>
    <mergeCell ref="L13:N13"/>
    <mergeCell ref="AE15:AE16"/>
    <mergeCell ref="AF15:AF16"/>
    <mergeCell ref="A17:A18"/>
    <mergeCell ref="B17:B18"/>
    <mergeCell ref="C17:E17"/>
    <mergeCell ref="F17:H17"/>
    <mergeCell ref="I17:K17"/>
    <mergeCell ref="L17:N17"/>
    <mergeCell ref="AB15:AB16"/>
    <mergeCell ref="AC15:AC16"/>
    <mergeCell ref="AD15:AD16"/>
    <mergeCell ref="AC17:AC18"/>
    <mergeCell ref="AD17:AD18"/>
    <mergeCell ref="AA17:AA18"/>
    <mergeCell ref="AB17:AB18"/>
    <mergeCell ref="O17:Q17"/>
    <mergeCell ref="R17:T17"/>
    <mergeCell ref="U17:W17"/>
    <mergeCell ref="X17:Z18"/>
    <mergeCell ref="AG15:AG16"/>
    <mergeCell ref="L15:N15"/>
    <mergeCell ref="O15:Q15"/>
    <mergeCell ref="R15:T15"/>
    <mergeCell ref="U15:W16"/>
    <mergeCell ref="X15:Z15"/>
    <mergeCell ref="AA15:AA16"/>
    <mergeCell ref="AE17:AE18"/>
    <mergeCell ref="AF17:AF18"/>
    <mergeCell ref="AG17:AG18"/>
    <mergeCell ref="F26:H26"/>
    <mergeCell ref="I26:K26"/>
    <mergeCell ref="L26:N26"/>
    <mergeCell ref="O26:Q26"/>
    <mergeCell ref="AD26:AD27"/>
    <mergeCell ref="AE26:AE27"/>
    <mergeCell ref="C25:E25"/>
    <mergeCell ref="F25:H25"/>
    <mergeCell ref="I25:K25"/>
    <mergeCell ref="L25:N25"/>
    <mergeCell ref="O25:Q25"/>
    <mergeCell ref="R25:T25"/>
    <mergeCell ref="U25:W25"/>
    <mergeCell ref="X25:Z25"/>
    <mergeCell ref="AF26:AF27"/>
    <mergeCell ref="AG26:AG27"/>
    <mergeCell ref="A28:A29"/>
    <mergeCell ref="B28:B29"/>
    <mergeCell ref="C28:E28"/>
    <mergeCell ref="F28:H29"/>
    <mergeCell ref="I28:K28"/>
    <mergeCell ref="L28:N28"/>
    <mergeCell ref="R26:T26"/>
    <mergeCell ref="U26:W26"/>
    <mergeCell ref="X26:Z26"/>
    <mergeCell ref="AA26:AA27"/>
    <mergeCell ref="AB26:AB27"/>
    <mergeCell ref="AC26:AC27"/>
    <mergeCell ref="AC28:AC29"/>
    <mergeCell ref="AD28:AD29"/>
    <mergeCell ref="AE28:AE29"/>
    <mergeCell ref="AF28:AF29"/>
    <mergeCell ref="AG28:AG29"/>
    <mergeCell ref="AA28:AA29"/>
    <mergeCell ref="AB28:AB29"/>
    <mergeCell ref="A26:A27"/>
    <mergeCell ref="B26:B27"/>
    <mergeCell ref="C26:E27"/>
    <mergeCell ref="A30:A31"/>
    <mergeCell ref="B30:B31"/>
    <mergeCell ref="C30:E30"/>
    <mergeCell ref="F30:H30"/>
    <mergeCell ref="I30:K31"/>
    <mergeCell ref="O28:Q28"/>
    <mergeCell ref="R28:T28"/>
    <mergeCell ref="U28:W28"/>
    <mergeCell ref="X28:Z28"/>
    <mergeCell ref="AB30:AB31"/>
    <mergeCell ref="AC30:AC31"/>
    <mergeCell ref="AD30:AD31"/>
    <mergeCell ref="AE30:AE31"/>
    <mergeCell ref="AF30:AF31"/>
    <mergeCell ref="AG30:AG31"/>
    <mergeCell ref="L30:N30"/>
    <mergeCell ref="O30:Q30"/>
    <mergeCell ref="R30:T30"/>
    <mergeCell ref="U30:W30"/>
    <mergeCell ref="X30:Z30"/>
    <mergeCell ref="AA30:AA31"/>
    <mergeCell ref="AC32:AC33"/>
    <mergeCell ref="AD32:AD33"/>
    <mergeCell ref="AE32:AE33"/>
    <mergeCell ref="AF32:AF33"/>
    <mergeCell ref="AG32:AG33"/>
    <mergeCell ref="A34:A35"/>
    <mergeCell ref="B34:B35"/>
    <mergeCell ref="C34:E34"/>
    <mergeCell ref="F34:H34"/>
    <mergeCell ref="I34:K34"/>
    <mergeCell ref="O32:Q32"/>
    <mergeCell ref="R32:T32"/>
    <mergeCell ref="U32:W32"/>
    <mergeCell ref="X32:Z32"/>
    <mergeCell ref="AA32:AA33"/>
    <mergeCell ref="AB32:AB33"/>
    <mergeCell ref="A32:A33"/>
    <mergeCell ref="B32:B33"/>
    <mergeCell ref="C32:E32"/>
    <mergeCell ref="F32:H32"/>
    <mergeCell ref="I32:K32"/>
    <mergeCell ref="L32:N33"/>
    <mergeCell ref="AB34:AB35"/>
    <mergeCell ref="AC34:AC35"/>
    <mergeCell ref="AD34:AD35"/>
    <mergeCell ref="AE34:AE35"/>
    <mergeCell ref="AF34:AF35"/>
    <mergeCell ref="AG34:AG35"/>
    <mergeCell ref="L34:N34"/>
    <mergeCell ref="O34:Q35"/>
    <mergeCell ref="R34:T34"/>
    <mergeCell ref="U34:W34"/>
    <mergeCell ref="X34:Z34"/>
    <mergeCell ref="AA34:AA35"/>
    <mergeCell ref="AC36:AC37"/>
    <mergeCell ref="AD36:AD37"/>
    <mergeCell ref="AE36:AE37"/>
    <mergeCell ref="AF36:AF37"/>
    <mergeCell ref="AG36:AG37"/>
    <mergeCell ref="A38:A39"/>
    <mergeCell ref="B38:B39"/>
    <mergeCell ref="C38:E38"/>
    <mergeCell ref="F38:H38"/>
    <mergeCell ref="I38:K38"/>
    <mergeCell ref="O36:Q36"/>
    <mergeCell ref="R36:T37"/>
    <mergeCell ref="U36:W36"/>
    <mergeCell ref="X36:Z36"/>
    <mergeCell ref="AA36:AA37"/>
    <mergeCell ref="AB36:AB37"/>
    <mergeCell ref="A36:A37"/>
    <mergeCell ref="B36:B37"/>
    <mergeCell ref="C36:E36"/>
    <mergeCell ref="F36:H36"/>
    <mergeCell ref="I36:K36"/>
    <mergeCell ref="L36:N36"/>
    <mergeCell ref="AC38:AC39"/>
    <mergeCell ref="AD38:AD39"/>
    <mergeCell ref="AE38:AE39"/>
    <mergeCell ref="AF38:AF39"/>
    <mergeCell ref="AG38:AG39"/>
    <mergeCell ref="L38:N38"/>
    <mergeCell ref="O38:Q38"/>
    <mergeCell ref="R38:T38"/>
    <mergeCell ref="U38:W39"/>
    <mergeCell ref="X38:Z38"/>
    <mergeCell ref="AA38:AA39"/>
    <mergeCell ref="U40:W40"/>
    <mergeCell ref="X40:Z40"/>
    <mergeCell ref="C40:E40"/>
    <mergeCell ref="F40:H40"/>
    <mergeCell ref="I40:K40"/>
    <mergeCell ref="L40:N40"/>
    <mergeCell ref="O40:Q40"/>
    <mergeCell ref="R40:T40"/>
    <mergeCell ref="AB38:AB39"/>
  </mergeCells>
  <phoneticPr fontId="1"/>
  <pageMargins left="0.14000000000000001" right="0" top="0.78740157480314965" bottom="0" header="0.51181102362204722" footer="0.51181102362204722"/>
  <pageSetup paperSize="9" fitToWidth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8"/>
  </sheetPr>
  <dimension ref="A1:AN62"/>
  <sheetViews>
    <sheetView topLeftCell="A7" zoomScale="75" workbookViewId="0">
      <selection activeCell="X19" sqref="X19:Z20"/>
    </sheetView>
  </sheetViews>
  <sheetFormatPr defaultRowHeight="13.5"/>
  <cols>
    <col min="1" max="1" width="4.625" style="78" customWidth="1"/>
    <col min="2" max="2" width="29.125" style="78" customWidth="1"/>
    <col min="3" max="32" width="3.25" style="78" customWidth="1"/>
    <col min="33" max="33" width="6.5" style="78" customWidth="1"/>
    <col min="34" max="39" width="6.125" style="78" customWidth="1"/>
    <col min="40" max="40" width="4" style="78" customWidth="1"/>
    <col min="41" max="259" width="8.875" style="78"/>
    <col min="260" max="260" width="4.625" style="78" customWidth="1"/>
    <col min="261" max="261" width="19.625" style="78" customWidth="1"/>
    <col min="262" max="262" width="3.125" style="78" customWidth="1"/>
    <col min="263" max="263" width="1.625" style="78" customWidth="1"/>
    <col min="264" max="265" width="3.125" style="78" customWidth="1"/>
    <col min="266" max="266" width="1.625" style="78" customWidth="1"/>
    <col min="267" max="268" width="3.125" style="78" customWidth="1"/>
    <col min="269" max="269" width="1.625" style="78" customWidth="1"/>
    <col min="270" max="271" width="3.125" style="78" customWidth="1"/>
    <col min="272" max="272" width="1.625" style="78" customWidth="1"/>
    <col min="273" max="274" width="3.125" style="78" customWidth="1"/>
    <col min="275" max="275" width="1.625" style="78" customWidth="1"/>
    <col min="276" max="277" width="3.125" style="78" customWidth="1"/>
    <col min="278" max="278" width="1.625" style="78" customWidth="1"/>
    <col min="279" max="279" width="3.125" style="78" customWidth="1"/>
    <col min="280" max="288" width="0" style="78" hidden="1" customWidth="1"/>
    <col min="289" max="289" width="4.875" style="78" customWidth="1"/>
    <col min="290" max="292" width="5" style="78" customWidth="1"/>
    <col min="293" max="293" width="4.625" style="78" customWidth="1"/>
    <col min="294" max="294" width="5" style="78" customWidth="1"/>
    <col min="295" max="295" width="5.375" style="78" customWidth="1"/>
    <col min="296" max="296" width="4" style="78" customWidth="1"/>
    <col min="297" max="515" width="8.875" style="78"/>
    <col min="516" max="516" width="4.625" style="78" customWidth="1"/>
    <col min="517" max="517" width="19.625" style="78" customWidth="1"/>
    <col min="518" max="518" width="3.125" style="78" customWidth="1"/>
    <col min="519" max="519" width="1.625" style="78" customWidth="1"/>
    <col min="520" max="521" width="3.125" style="78" customWidth="1"/>
    <col min="522" max="522" width="1.625" style="78" customWidth="1"/>
    <col min="523" max="524" width="3.125" style="78" customWidth="1"/>
    <col min="525" max="525" width="1.625" style="78" customWidth="1"/>
    <col min="526" max="527" width="3.125" style="78" customWidth="1"/>
    <col min="528" max="528" width="1.625" style="78" customWidth="1"/>
    <col min="529" max="530" width="3.125" style="78" customWidth="1"/>
    <col min="531" max="531" width="1.625" style="78" customWidth="1"/>
    <col min="532" max="533" width="3.125" style="78" customWidth="1"/>
    <col min="534" max="534" width="1.625" style="78" customWidth="1"/>
    <col min="535" max="535" width="3.125" style="78" customWidth="1"/>
    <col min="536" max="544" width="0" style="78" hidden="1" customWidth="1"/>
    <col min="545" max="545" width="4.875" style="78" customWidth="1"/>
    <col min="546" max="548" width="5" style="78" customWidth="1"/>
    <col min="549" max="549" width="4.625" style="78" customWidth="1"/>
    <col min="550" max="550" width="5" style="78" customWidth="1"/>
    <col min="551" max="551" width="5.375" style="78" customWidth="1"/>
    <col min="552" max="552" width="4" style="78" customWidth="1"/>
    <col min="553" max="771" width="8.875" style="78"/>
    <col min="772" max="772" width="4.625" style="78" customWidth="1"/>
    <col min="773" max="773" width="19.625" style="78" customWidth="1"/>
    <col min="774" max="774" width="3.125" style="78" customWidth="1"/>
    <col min="775" max="775" width="1.625" style="78" customWidth="1"/>
    <col min="776" max="777" width="3.125" style="78" customWidth="1"/>
    <col min="778" max="778" width="1.625" style="78" customWidth="1"/>
    <col min="779" max="780" width="3.125" style="78" customWidth="1"/>
    <col min="781" max="781" width="1.625" style="78" customWidth="1"/>
    <col min="782" max="783" width="3.125" style="78" customWidth="1"/>
    <col min="784" max="784" width="1.625" style="78" customWidth="1"/>
    <col min="785" max="786" width="3.125" style="78" customWidth="1"/>
    <col min="787" max="787" width="1.625" style="78" customWidth="1"/>
    <col min="788" max="789" width="3.125" style="78" customWidth="1"/>
    <col min="790" max="790" width="1.625" style="78" customWidth="1"/>
    <col min="791" max="791" width="3.125" style="78" customWidth="1"/>
    <col min="792" max="800" width="0" style="78" hidden="1" customWidth="1"/>
    <col min="801" max="801" width="4.875" style="78" customWidth="1"/>
    <col min="802" max="804" width="5" style="78" customWidth="1"/>
    <col min="805" max="805" width="4.625" style="78" customWidth="1"/>
    <col min="806" max="806" width="5" style="78" customWidth="1"/>
    <col min="807" max="807" width="5.375" style="78" customWidth="1"/>
    <col min="808" max="808" width="4" style="78" customWidth="1"/>
    <col min="809" max="1027" width="8.875" style="78"/>
    <col min="1028" max="1028" width="4.625" style="78" customWidth="1"/>
    <col min="1029" max="1029" width="19.625" style="78" customWidth="1"/>
    <col min="1030" max="1030" width="3.125" style="78" customWidth="1"/>
    <col min="1031" max="1031" width="1.625" style="78" customWidth="1"/>
    <col min="1032" max="1033" width="3.125" style="78" customWidth="1"/>
    <col min="1034" max="1034" width="1.625" style="78" customWidth="1"/>
    <col min="1035" max="1036" width="3.125" style="78" customWidth="1"/>
    <col min="1037" max="1037" width="1.625" style="78" customWidth="1"/>
    <col min="1038" max="1039" width="3.125" style="78" customWidth="1"/>
    <col min="1040" max="1040" width="1.625" style="78" customWidth="1"/>
    <col min="1041" max="1042" width="3.125" style="78" customWidth="1"/>
    <col min="1043" max="1043" width="1.625" style="78" customWidth="1"/>
    <col min="1044" max="1045" width="3.125" style="78" customWidth="1"/>
    <col min="1046" max="1046" width="1.625" style="78" customWidth="1"/>
    <col min="1047" max="1047" width="3.125" style="78" customWidth="1"/>
    <col min="1048" max="1056" width="0" style="78" hidden="1" customWidth="1"/>
    <col min="1057" max="1057" width="4.875" style="78" customWidth="1"/>
    <col min="1058" max="1060" width="5" style="78" customWidth="1"/>
    <col min="1061" max="1061" width="4.625" style="78" customWidth="1"/>
    <col min="1062" max="1062" width="5" style="78" customWidth="1"/>
    <col min="1063" max="1063" width="5.375" style="78" customWidth="1"/>
    <col min="1064" max="1064" width="4" style="78" customWidth="1"/>
    <col min="1065" max="1283" width="8.875" style="78"/>
    <col min="1284" max="1284" width="4.625" style="78" customWidth="1"/>
    <col min="1285" max="1285" width="19.625" style="78" customWidth="1"/>
    <col min="1286" max="1286" width="3.125" style="78" customWidth="1"/>
    <col min="1287" max="1287" width="1.625" style="78" customWidth="1"/>
    <col min="1288" max="1289" width="3.125" style="78" customWidth="1"/>
    <col min="1290" max="1290" width="1.625" style="78" customWidth="1"/>
    <col min="1291" max="1292" width="3.125" style="78" customWidth="1"/>
    <col min="1293" max="1293" width="1.625" style="78" customWidth="1"/>
    <col min="1294" max="1295" width="3.125" style="78" customWidth="1"/>
    <col min="1296" max="1296" width="1.625" style="78" customWidth="1"/>
    <col min="1297" max="1298" width="3.125" style="78" customWidth="1"/>
    <col min="1299" max="1299" width="1.625" style="78" customWidth="1"/>
    <col min="1300" max="1301" width="3.125" style="78" customWidth="1"/>
    <col min="1302" max="1302" width="1.625" style="78" customWidth="1"/>
    <col min="1303" max="1303" width="3.125" style="78" customWidth="1"/>
    <col min="1304" max="1312" width="0" style="78" hidden="1" customWidth="1"/>
    <col min="1313" max="1313" width="4.875" style="78" customWidth="1"/>
    <col min="1314" max="1316" width="5" style="78" customWidth="1"/>
    <col min="1317" max="1317" width="4.625" style="78" customWidth="1"/>
    <col min="1318" max="1318" width="5" style="78" customWidth="1"/>
    <col min="1319" max="1319" width="5.375" style="78" customWidth="1"/>
    <col min="1320" max="1320" width="4" style="78" customWidth="1"/>
    <col min="1321" max="1539" width="8.875" style="78"/>
    <col min="1540" max="1540" width="4.625" style="78" customWidth="1"/>
    <col min="1541" max="1541" width="19.625" style="78" customWidth="1"/>
    <col min="1542" max="1542" width="3.125" style="78" customWidth="1"/>
    <col min="1543" max="1543" width="1.625" style="78" customWidth="1"/>
    <col min="1544" max="1545" width="3.125" style="78" customWidth="1"/>
    <col min="1546" max="1546" width="1.625" style="78" customWidth="1"/>
    <col min="1547" max="1548" width="3.125" style="78" customWidth="1"/>
    <col min="1549" max="1549" width="1.625" style="78" customWidth="1"/>
    <col min="1550" max="1551" width="3.125" style="78" customWidth="1"/>
    <col min="1552" max="1552" width="1.625" style="78" customWidth="1"/>
    <col min="1553" max="1554" width="3.125" style="78" customWidth="1"/>
    <col min="1555" max="1555" width="1.625" style="78" customWidth="1"/>
    <col min="1556" max="1557" width="3.125" style="78" customWidth="1"/>
    <col min="1558" max="1558" width="1.625" style="78" customWidth="1"/>
    <col min="1559" max="1559" width="3.125" style="78" customWidth="1"/>
    <col min="1560" max="1568" width="0" style="78" hidden="1" customWidth="1"/>
    <col min="1569" max="1569" width="4.875" style="78" customWidth="1"/>
    <col min="1570" max="1572" width="5" style="78" customWidth="1"/>
    <col min="1573" max="1573" width="4.625" style="78" customWidth="1"/>
    <col min="1574" max="1574" width="5" style="78" customWidth="1"/>
    <col min="1575" max="1575" width="5.375" style="78" customWidth="1"/>
    <col min="1576" max="1576" width="4" style="78" customWidth="1"/>
    <col min="1577" max="1795" width="8.875" style="78"/>
    <col min="1796" max="1796" width="4.625" style="78" customWidth="1"/>
    <col min="1797" max="1797" width="19.625" style="78" customWidth="1"/>
    <col min="1798" max="1798" width="3.125" style="78" customWidth="1"/>
    <col min="1799" max="1799" width="1.625" style="78" customWidth="1"/>
    <col min="1800" max="1801" width="3.125" style="78" customWidth="1"/>
    <col min="1802" max="1802" width="1.625" style="78" customWidth="1"/>
    <col min="1803" max="1804" width="3.125" style="78" customWidth="1"/>
    <col min="1805" max="1805" width="1.625" style="78" customWidth="1"/>
    <col min="1806" max="1807" width="3.125" style="78" customWidth="1"/>
    <col min="1808" max="1808" width="1.625" style="78" customWidth="1"/>
    <col min="1809" max="1810" width="3.125" style="78" customWidth="1"/>
    <col min="1811" max="1811" width="1.625" style="78" customWidth="1"/>
    <col min="1812" max="1813" width="3.125" style="78" customWidth="1"/>
    <col min="1814" max="1814" width="1.625" style="78" customWidth="1"/>
    <col min="1815" max="1815" width="3.125" style="78" customWidth="1"/>
    <col min="1816" max="1824" width="0" style="78" hidden="1" customWidth="1"/>
    <col min="1825" max="1825" width="4.875" style="78" customWidth="1"/>
    <col min="1826" max="1828" width="5" style="78" customWidth="1"/>
    <col min="1829" max="1829" width="4.625" style="78" customWidth="1"/>
    <col min="1830" max="1830" width="5" style="78" customWidth="1"/>
    <col min="1831" max="1831" width="5.375" style="78" customWidth="1"/>
    <col min="1832" max="1832" width="4" style="78" customWidth="1"/>
    <col min="1833" max="2051" width="8.875" style="78"/>
    <col min="2052" max="2052" width="4.625" style="78" customWidth="1"/>
    <col min="2053" max="2053" width="19.625" style="78" customWidth="1"/>
    <col min="2054" max="2054" width="3.125" style="78" customWidth="1"/>
    <col min="2055" max="2055" width="1.625" style="78" customWidth="1"/>
    <col min="2056" max="2057" width="3.125" style="78" customWidth="1"/>
    <col min="2058" max="2058" width="1.625" style="78" customWidth="1"/>
    <col min="2059" max="2060" width="3.125" style="78" customWidth="1"/>
    <col min="2061" max="2061" width="1.625" style="78" customWidth="1"/>
    <col min="2062" max="2063" width="3.125" style="78" customWidth="1"/>
    <col min="2064" max="2064" width="1.625" style="78" customWidth="1"/>
    <col min="2065" max="2066" width="3.125" style="78" customWidth="1"/>
    <col min="2067" max="2067" width="1.625" style="78" customWidth="1"/>
    <col min="2068" max="2069" width="3.125" style="78" customWidth="1"/>
    <col min="2070" max="2070" width="1.625" style="78" customWidth="1"/>
    <col min="2071" max="2071" width="3.125" style="78" customWidth="1"/>
    <col min="2072" max="2080" width="0" style="78" hidden="1" customWidth="1"/>
    <col min="2081" max="2081" width="4.875" style="78" customWidth="1"/>
    <col min="2082" max="2084" width="5" style="78" customWidth="1"/>
    <col min="2085" max="2085" width="4.625" style="78" customWidth="1"/>
    <col min="2086" max="2086" width="5" style="78" customWidth="1"/>
    <col min="2087" max="2087" width="5.375" style="78" customWidth="1"/>
    <col min="2088" max="2088" width="4" style="78" customWidth="1"/>
    <col min="2089" max="2307" width="8.875" style="78"/>
    <col min="2308" max="2308" width="4.625" style="78" customWidth="1"/>
    <col min="2309" max="2309" width="19.625" style="78" customWidth="1"/>
    <col min="2310" max="2310" width="3.125" style="78" customWidth="1"/>
    <col min="2311" max="2311" width="1.625" style="78" customWidth="1"/>
    <col min="2312" max="2313" width="3.125" style="78" customWidth="1"/>
    <col min="2314" max="2314" width="1.625" style="78" customWidth="1"/>
    <col min="2315" max="2316" width="3.125" style="78" customWidth="1"/>
    <col min="2317" max="2317" width="1.625" style="78" customWidth="1"/>
    <col min="2318" max="2319" width="3.125" style="78" customWidth="1"/>
    <col min="2320" max="2320" width="1.625" style="78" customWidth="1"/>
    <col min="2321" max="2322" width="3.125" style="78" customWidth="1"/>
    <col min="2323" max="2323" width="1.625" style="78" customWidth="1"/>
    <col min="2324" max="2325" width="3.125" style="78" customWidth="1"/>
    <col min="2326" max="2326" width="1.625" style="78" customWidth="1"/>
    <col min="2327" max="2327" width="3.125" style="78" customWidth="1"/>
    <col min="2328" max="2336" width="0" style="78" hidden="1" customWidth="1"/>
    <col min="2337" max="2337" width="4.875" style="78" customWidth="1"/>
    <col min="2338" max="2340" width="5" style="78" customWidth="1"/>
    <col min="2341" max="2341" width="4.625" style="78" customWidth="1"/>
    <col min="2342" max="2342" width="5" style="78" customWidth="1"/>
    <col min="2343" max="2343" width="5.375" style="78" customWidth="1"/>
    <col min="2344" max="2344" width="4" style="78" customWidth="1"/>
    <col min="2345" max="2563" width="8.875" style="78"/>
    <col min="2564" max="2564" width="4.625" style="78" customWidth="1"/>
    <col min="2565" max="2565" width="19.625" style="78" customWidth="1"/>
    <col min="2566" max="2566" width="3.125" style="78" customWidth="1"/>
    <col min="2567" max="2567" width="1.625" style="78" customWidth="1"/>
    <col min="2568" max="2569" width="3.125" style="78" customWidth="1"/>
    <col min="2570" max="2570" width="1.625" style="78" customWidth="1"/>
    <col min="2571" max="2572" width="3.125" style="78" customWidth="1"/>
    <col min="2573" max="2573" width="1.625" style="78" customWidth="1"/>
    <col min="2574" max="2575" width="3.125" style="78" customWidth="1"/>
    <col min="2576" max="2576" width="1.625" style="78" customWidth="1"/>
    <col min="2577" max="2578" width="3.125" style="78" customWidth="1"/>
    <col min="2579" max="2579" width="1.625" style="78" customWidth="1"/>
    <col min="2580" max="2581" width="3.125" style="78" customWidth="1"/>
    <col min="2582" max="2582" width="1.625" style="78" customWidth="1"/>
    <col min="2583" max="2583" width="3.125" style="78" customWidth="1"/>
    <col min="2584" max="2592" width="0" style="78" hidden="1" customWidth="1"/>
    <col min="2593" max="2593" width="4.875" style="78" customWidth="1"/>
    <col min="2594" max="2596" width="5" style="78" customWidth="1"/>
    <col min="2597" max="2597" width="4.625" style="78" customWidth="1"/>
    <col min="2598" max="2598" width="5" style="78" customWidth="1"/>
    <col min="2599" max="2599" width="5.375" style="78" customWidth="1"/>
    <col min="2600" max="2600" width="4" style="78" customWidth="1"/>
    <col min="2601" max="2819" width="8.875" style="78"/>
    <col min="2820" max="2820" width="4.625" style="78" customWidth="1"/>
    <col min="2821" max="2821" width="19.625" style="78" customWidth="1"/>
    <col min="2822" max="2822" width="3.125" style="78" customWidth="1"/>
    <col min="2823" max="2823" width="1.625" style="78" customWidth="1"/>
    <col min="2824" max="2825" width="3.125" style="78" customWidth="1"/>
    <col min="2826" max="2826" width="1.625" style="78" customWidth="1"/>
    <col min="2827" max="2828" width="3.125" style="78" customWidth="1"/>
    <col min="2829" max="2829" width="1.625" style="78" customWidth="1"/>
    <col min="2830" max="2831" width="3.125" style="78" customWidth="1"/>
    <col min="2832" max="2832" width="1.625" style="78" customWidth="1"/>
    <col min="2833" max="2834" width="3.125" style="78" customWidth="1"/>
    <col min="2835" max="2835" width="1.625" style="78" customWidth="1"/>
    <col min="2836" max="2837" width="3.125" style="78" customWidth="1"/>
    <col min="2838" max="2838" width="1.625" style="78" customWidth="1"/>
    <col min="2839" max="2839" width="3.125" style="78" customWidth="1"/>
    <col min="2840" max="2848" width="0" style="78" hidden="1" customWidth="1"/>
    <col min="2849" max="2849" width="4.875" style="78" customWidth="1"/>
    <col min="2850" max="2852" width="5" style="78" customWidth="1"/>
    <col min="2853" max="2853" width="4.625" style="78" customWidth="1"/>
    <col min="2854" max="2854" width="5" style="78" customWidth="1"/>
    <col min="2855" max="2855" width="5.375" style="78" customWidth="1"/>
    <col min="2856" max="2856" width="4" style="78" customWidth="1"/>
    <col min="2857" max="3075" width="8.875" style="78"/>
    <col min="3076" max="3076" width="4.625" style="78" customWidth="1"/>
    <col min="3077" max="3077" width="19.625" style="78" customWidth="1"/>
    <col min="3078" max="3078" width="3.125" style="78" customWidth="1"/>
    <col min="3079" max="3079" width="1.625" style="78" customWidth="1"/>
    <col min="3080" max="3081" width="3.125" style="78" customWidth="1"/>
    <col min="3082" max="3082" width="1.625" style="78" customWidth="1"/>
    <col min="3083" max="3084" width="3.125" style="78" customWidth="1"/>
    <col min="3085" max="3085" width="1.625" style="78" customWidth="1"/>
    <col min="3086" max="3087" width="3.125" style="78" customWidth="1"/>
    <col min="3088" max="3088" width="1.625" style="78" customWidth="1"/>
    <col min="3089" max="3090" width="3.125" style="78" customWidth="1"/>
    <col min="3091" max="3091" width="1.625" style="78" customWidth="1"/>
    <col min="3092" max="3093" width="3.125" style="78" customWidth="1"/>
    <col min="3094" max="3094" width="1.625" style="78" customWidth="1"/>
    <col min="3095" max="3095" width="3.125" style="78" customWidth="1"/>
    <col min="3096" max="3104" width="0" style="78" hidden="1" customWidth="1"/>
    <col min="3105" max="3105" width="4.875" style="78" customWidth="1"/>
    <col min="3106" max="3108" width="5" style="78" customWidth="1"/>
    <col min="3109" max="3109" width="4.625" style="78" customWidth="1"/>
    <col min="3110" max="3110" width="5" style="78" customWidth="1"/>
    <col min="3111" max="3111" width="5.375" style="78" customWidth="1"/>
    <col min="3112" max="3112" width="4" style="78" customWidth="1"/>
    <col min="3113" max="3331" width="8.875" style="78"/>
    <col min="3332" max="3332" width="4.625" style="78" customWidth="1"/>
    <col min="3333" max="3333" width="19.625" style="78" customWidth="1"/>
    <col min="3334" max="3334" width="3.125" style="78" customWidth="1"/>
    <col min="3335" max="3335" width="1.625" style="78" customWidth="1"/>
    <col min="3336" max="3337" width="3.125" style="78" customWidth="1"/>
    <col min="3338" max="3338" width="1.625" style="78" customWidth="1"/>
    <col min="3339" max="3340" width="3.125" style="78" customWidth="1"/>
    <col min="3341" max="3341" width="1.625" style="78" customWidth="1"/>
    <col min="3342" max="3343" width="3.125" style="78" customWidth="1"/>
    <col min="3344" max="3344" width="1.625" style="78" customWidth="1"/>
    <col min="3345" max="3346" width="3.125" style="78" customWidth="1"/>
    <col min="3347" max="3347" width="1.625" style="78" customWidth="1"/>
    <col min="3348" max="3349" width="3.125" style="78" customWidth="1"/>
    <col min="3350" max="3350" width="1.625" style="78" customWidth="1"/>
    <col min="3351" max="3351" width="3.125" style="78" customWidth="1"/>
    <col min="3352" max="3360" width="0" style="78" hidden="1" customWidth="1"/>
    <col min="3361" max="3361" width="4.875" style="78" customWidth="1"/>
    <col min="3362" max="3364" width="5" style="78" customWidth="1"/>
    <col min="3365" max="3365" width="4.625" style="78" customWidth="1"/>
    <col min="3366" max="3366" width="5" style="78" customWidth="1"/>
    <col min="3367" max="3367" width="5.375" style="78" customWidth="1"/>
    <col min="3368" max="3368" width="4" style="78" customWidth="1"/>
    <col min="3369" max="3587" width="8.875" style="78"/>
    <col min="3588" max="3588" width="4.625" style="78" customWidth="1"/>
    <col min="3589" max="3589" width="19.625" style="78" customWidth="1"/>
    <col min="3590" max="3590" width="3.125" style="78" customWidth="1"/>
    <col min="3591" max="3591" width="1.625" style="78" customWidth="1"/>
    <col min="3592" max="3593" width="3.125" style="78" customWidth="1"/>
    <col min="3594" max="3594" width="1.625" style="78" customWidth="1"/>
    <col min="3595" max="3596" width="3.125" style="78" customWidth="1"/>
    <col min="3597" max="3597" width="1.625" style="78" customWidth="1"/>
    <col min="3598" max="3599" width="3.125" style="78" customWidth="1"/>
    <col min="3600" max="3600" width="1.625" style="78" customWidth="1"/>
    <col min="3601" max="3602" width="3.125" style="78" customWidth="1"/>
    <col min="3603" max="3603" width="1.625" style="78" customWidth="1"/>
    <col min="3604" max="3605" width="3.125" style="78" customWidth="1"/>
    <col min="3606" max="3606" width="1.625" style="78" customWidth="1"/>
    <col min="3607" max="3607" width="3.125" style="78" customWidth="1"/>
    <col min="3608" max="3616" width="0" style="78" hidden="1" customWidth="1"/>
    <col min="3617" max="3617" width="4.875" style="78" customWidth="1"/>
    <col min="3618" max="3620" width="5" style="78" customWidth="1"/>
    <col min="3621" max="3621" width="4.625" style="78" customWidth="1"/>
    <col min="3622" max="3622" width="5" style="78" customWidth="1"/>
    <col min="3623" max="3623" width="5.375" style="78" customWidth="1"/>
    <col min="3624" max="3624" width="4" style="78" customWidth="1"/>
    <col min="3625" max="3843" width="8.875" style="78"/>
    <col min="3844" max="3844" width="4.625" style="78" customWidth="1"/>
    <col min="3845" max="3845" width="19.625" style="78" customWidth="1"/>
    <col min="3846" max="3846" width="3.125" style="78" customWidth="1"/>
    <col min="3847" max="3847" width="1.625" style="78" customWidth="1"/>
    <col min="3848" max="3849" width="3.125" style="78" customWidth="1"/>
    <col min="3850" max="3850" width="1.625" style="78" customWidth="1"/>
    <col min="3851" max="3852" width="3.125" style="78" customWidth="1"/>
    <col min="3853" max="3853" width="1.625" style="78" customWidth="1"/>
    <col min="3854" max="3855" width="3.125" style="78" customWidth="1"/>
    <col min="3856" max="3856" width="1.625" style="78" customWidth="1"/>
    <col min="3857" max="3858" width="3.125" style="78" customWidth="1"/>
    <col min="3859" max="3859" width="1.625" style="78" customWidth="1"/>
    <col min="3860" max="3861" width="3.125" style="78" customWidth="1"/>
    <col min="3862" max="3862" width="1.625" style="78" customWidth="1"/>
    <col min="3863" max="3863" width="3.125" style="78" customWidth="1"/>
    <col min="3864" max="3872" width="0" style="78" hidden="1" customWidth="1"/>
    <col min="3873" max="3873" width="4.875" style="78" customWidth="1"/>
    <col min="3874" max="3876" width="5" style="78" customWidth="1"/>
    <col min="3877" max="3877" width="4.625" style="78" customWidth="1"/>
    <col min="3878" max="3878" width="5" style="78" customWidth="1"/>
    <col min="3879" max="3879" width="5.375" style="78" customWidth="1"/>
    <col min="3880" max="3880" width="4" style="78" customWidth="1"/>
    <col min="3881" max="4099" width="8.875" style="78"/>
    <col min="4100" max="4100" width="4.625" style="78" customWidth="1"/>
    <col min="4101" max="4101" width="19.625" style="78" customWidth="1"/>
    <col min="4102" max="4102" width="3.125" style="78" customWidth="1"/>
    <col min="4103" max="4103" width="1.625" style="78" customWidth="1"/>
    <col min="4104" max="4105" width="3.125" style="78" customWidth="1"/>
    <col min="4106" max="4106" width="1.625" style="78" customWidth="1"/>
    <col min="4107" max="4108" width="3.125" style="78" customWidth="1"/>
    <col min="4109" max="4109" width="1.625" style="78" customWidth="1"/>
    <col min="4110" max="4111" width="3.125" style="78" customWidth="1"/>
    <col min="4112" max="4112" width="1.625" style="78" customWidth="1"/>
    <col min="4113" max="4114" width="3.125" style="78" customWidth="1"/>
    <col min="4115" max="4115" width="1.625" style="78" customWidth="1"/>
    <col min="4116" max="4117" width="3.125" style="78" customWidth="1"/>
    <col min="4118" max="4118" width="1.625" style="78" customWidth="1"/>
    <col min="4119" max="4119" width="3.125" style="78" customWidth="1"/>
    <col min="4120" max="4128" width="0" style="78" hidden="1" customWidth="1"/>
    <col min="4129" max="4129" width="4.875" style="78" customWidth="1"/>
    <col min="4130" max="4132" width="5" style="78" customWidth="1"/>
    <col min="4133" max="4133" width="4.625" style="78" customWidth="1"/>
    <col min="4134" max="4134" width="5" style="78" customWidth="1"/>
    <col min="4135" max="4135" width="5.375" style="78" customWidth="1"/>
    <col min="4136" max="4136" width="4" style="78" customWidth="1"/>
    <col min="4137" max="4355" width="8.875" style="78"/>
    <col min="4356" max="4356" width="4.625" style="78" customWidth="1"/>
    <col min="4357" max="4357" width="19.625" style="78" customWidth="1"/>
    <col min="4358" max="4358" width="3.125" style="78" customWidth="1"/>
    <col min="4359" max="4359" width="1.625" style="78" customWidth="1"/>
    <col min="4360" max="4361" width="3.125" style="78" customWidth="1"/>
    <col min="4362" max="4362" width="1.625" style="78" customWidth="1"/>
    <col min="4363" max="4364" width="3.125" style="78" customWidth="1"/>
    <col min="4365" max="4365" width="1.625" style="78" customWidth="1"/>
    <col min="4366" max="4367" width="3.125" style="78" customWidth="1"/>
    <col min="4368" max="4368" width="1.625" style="78" customWidth="1"/>
    <col min="4369" max="4370" width="3.125" style="78" customWidth="1"/>
    <col min="4371" max="4371" width="1.625" style="78" customWidth="1"/>
    <col min="4372" max="4373" width="3.125" style="78" customWidth="1"/>
    <col min="4374" max="4374" width="1.625" style="78" customWidth="1"/>
    <col min="4375" max="4375" width="3.125" style="78" customWidth="1"/>
    <col min="4376" max="4384" width="0" style="78" hidden="1" customWidth="1"/>
    <col min="4385" max="4385" width="4.875" style="78" customWidth="1"/>
    <col min="4386" max="4388" width="5" style="78" customWidth="1"/>
    <col min="4389" max="4389" width="4.625" style="78" customWidth="1"/>
    <col min="4390" max="4390" width="5" style="78" customWidth="1"/>
    <col min="4391" max="4391" width="5.375" style="78" customWidth="1"/>
    <col min="4392" max="4392" width="4" style="78" customWidth="1"/>
    <col min="4393" max="4611" width="8.875" style="78"/>
    <col min="4612" max="4612" width="4.625" style="78" customWidth="1"/>
    <col min="4613" max="4613" width="19.625" style="78" customWidth="1"/>
    <col min="4614" max="4614" width="3.125" style="78" customWidth="1"/>
    <col min="4615" max="4615" width="1.625" style="78" customWidth="1"/>
    <col min="4616" max="4617" width="3.125" style="78" customWidth="1"/>
    <col min="4618" max="4618" width="1.625" style="78" customWidth="1"/>
    <col min="4619" max="4620" width="3.125" style="78" customWidth="1"/>
    <col min="4621" max="4621" width="1.625" style="78" customWidth="1"/>
    <col min="4622" max="4623" width="3.125" style="78" customWidth="1"/>
    <col min="4624" max="4624" width="1.625" style="78" customWidth="1"/>
    <col min="4625" max="4626" width="3.125" style="78" customWidth="1"/>
    <col min="4627" max="4627" width="1.625" style="78" customWidth="1"/>
    <col min="4628" max="4629" width="3.125" style="78" customWidth="1"/>
    <col min="4630" max="4630" width="1.625" style="78" customWidth="1"/>
    <col min="4631" max="4631" width="3.125" style="78" customWidth="1"/>
    <col min="4632" max="4640" width="0" style="78" hidden="1" customWidth="1"/>
    <col min="4641" max="4641" width="4.875" style="78" customWidth="1"/>
    <col min="4642" max="4644" width="5" style="78" customWidth="1"/>
    <col min="4645" max="4645" width="4.625" style="78" customWidth="1"/>
    <col min="4646" max="4646" width="5" style="78" customWidth="1"/>
    <col min="4647" max="4647" width="5.375" style="78" customWidth="1"/>
    <col min="4648" max="4648" width="4" style="78" customWidth="1"/>
    <col min="4649" max="4867" width="8.875" style="78"/>
    <col min="4868" max="4868" width="4.625" style="78" customWidth="1"/>
    <col min="4869" max="4869" width="19.625" style="78" customWidth="1"/>
    <col min="4870" max="4870" width="3.125" style="78" customWidth="1"/>
    <col min="4871" max="4871" width="1.625" style="78" customWidth="1"/>
    <col min="4872" max="4873" width="3.125" style="78" customWidth="1"/>
    <col min="4874" max="4874" width="1.625" style="78" customWidth="1"/>
    <col min="4875" max="4876" width="3.125" style="78" customWidth="1"/>
    <col min="4877" max="4877" width="1.625" style="78" customWidth="1"/>
    <col min="4878" max="4879" width="3.125" style="78" customWidth="1"/>
    <col min="4880" max="4880" width="1.625" style="78" customWidth="1"/>
    <col min="4881" max="4882" width="3.125" style="78" customWidth="1"/>
    <col min="4883" max="4883" width="1.625" style="78" customWidth="1"/>
    <col min="4884" max="4885" width="3.125" style="78" customWidth="1"/>
    <col min="4886" max="4886" width="1.625" style="78" customWidth="1"/>
    <col min="4887" max="4887" width="3.125" style="78" customWidth="1"/>
    <col min="4888" max="4896" width="0" style="78" hidden="1" customWidth="1"/>
    <col min="4897" max="4897" width="4.875" style="78" customWidth="1"/>
    <col min="4898" max="4900" width="5" style="78" customWidth="1"/>
    <col min="4901" max="4901" width="4.625" style="78" customWidth="1"/>
    <col min="4902" max="4902" width="5" style="78" customWidth="1"/>
    <col min="4903" max="4903" width="5.375" style="78" customWidth="1"/>
    <col min="4904" max="4904" width="4" style="78" customWidth="1"/>
    <col min="4905" max="5123" width="8.875" style="78"/>
    <col min="5124" max="5124" width="4.625" style="78" customWidth="1"/>
    <col min="5125" max="5125" width="19.625" style="78" customWidth="1"/>
    <col min="5126" max="5126" width="3.125" style="78" customWidth="1"/>
    <col min="5127" max="5127" width="1.625" style="78" customWidth="1"/>
    <col min="5128" max="5129" width="3.125" style="78" customWidth="1"/>
    <col min="5130" max="5130" width="1.625" style="78" customWidth="1"/>
    <col min="5131" max="5132" width="3.125" style="78" customWidth="1"/>
    <col min="5133" max="5133" width="1.625" style="78" customWidth="1"/>
    <col min="5134" max="5135" width="3.125" style="78" customWidth="1"/>
    <col min="5136" max="5136" width="1.625" style="78" customWidth="1"/>
    <col min="5137" max="5138" width="3.125" style="78" customWidth="1"/>
    <col min="5139" max="5139" width="1.625" style="78" customWidth="1"/>
    <col min="5140" max="5141" width="3.125" style="78" customWidth="1"/>
    <col min="5142" max="5142" width="1.625" style="78" customWidth="1"/>
    <col min="5143" max="5143" width="3.125" style="78" customWidth="1"/>
    <col min="5144" max="5152" width="0" style="78" hidden="1" customWidth="1"/>
    <col min="5153" max="5153" width="4.875" style="78" customWidth="1"/>
    <col min="5154" max="5156" width="5" style="78" customWidth="1"/>
    <col min="5157" max="5157" width="4.625" style="78" customWidth="1"/>
    <col min="5158" max="5158" width="5" style="78" customWidth="1"/>
    <col min="5159" max="5159" width="5.375" style="78" customWidth="1"/>
    <col min="5160" max="5160" width="4" style="78" customWidth="1"/>
    <col min="5161" max="5379" width="8.875" style="78"/>
    <col min="5380" max="5380" width="4.625" style="78" customWidth="1"/>
    <col min="5381" max="5381" width="19.625" style="78" customWidth="1"/>
    <col min="5382" max="5382" width="3.125" style="78" customWidth="1"/>
    <col min="5383" max="5383" width="1.625" style="78" customWidth="1"/>
    <col min="5384" max="5385" width="3.125" style="78" customWidth="1"/>
    <col min="5386" max="5386" width="1.625" style="78" customWidth="1"/>
    <col min="5387" max="5388" width="3.125" style="78" customWidth="1"/>
    <col min="5389" max="5389" width="1.625" style="78" customWidth="1"/>
    <col min="5390" max="5391" width="3.125" style="78" customWidth="1"/>
    <col min="5392" max="5392" width="1.625" style="78" customWidth="1"/>
    <col min="5393" max="5394" width="3.125" style="78" customWidth="1"/>
    <col min="5395" max="5395" width="1.625" style="78" customWidth="1"/>
    <col min="5396" max="5397" width="3.125" style="78" customWidth="1"/>
    <col min="5398" max="5398" width="1.625" style="78" customWidth="1"/>
    <col min="5399" max="5399" width="3.125" style="78" customWidth="1"/>
    <col min="5400" max="5408" width="0" style="78" hidden="1" customWidth="1"/>
    <col min="5409" max="5409" width="4.875" style="78" customWidth="1"/>
    <col min="5410" max="5412" width="5" style="78" customWidth="1"/>
    <col min="5413" max="5413" width="4.625" style="78" customWidth="1"/>
    <col min="5414" max="5414" width="5" style="78" customWidth="1"/>
    <col min="5415" max="5415" width="5.375" style="78" customWidth="1"/>
    <col min="5416" max="5416" width="4" style="78" customWidth="1"/>
    <col min="5417" max="5635" width="8.875" style="78"/>
    <col min="5636" max="5636" width="4.625" style="78" customWidth="1"/>
    <col min="5637" max="5637" width="19.625" style="78" customWidth="1"/>
    <col min="5638" max="5638" width="3.125" style="78" customWidth="1"/>
    <col min="5639" max="5639" width="1.625" style="78" customWidth="1"/>
    <col min="5640" max="5641" width="3.125" style="78" customWidth="1"/>
    <col min="5642" max="5642" width="1.625" style="78" customWidth="1"/>
    <col min="5643" max="5644" width="3.125" style="78" customWidth="1"/>
    <col min="5645" max="5645" width="1.625" style="78" customWidth="1"/>
    <col min="5646" max="5647" width="3.125" style="78" customWidth="1"/>
    <col min="5648" max="5648" width="1.625" style="78" customWidth="1"/>
    <col min="5649" max="5650" width="3.125" style="78" customWidth="1"/>
    <col min="5651" max="5651" width="1.625" style="78" customWidth="1"/>
    <col min="5652" max="5653" width="3.125" style="78" customWidth="1"/>
    <col min="5654" max="5654" width="1.625" style="78" customWidth="1"/>
    <col min="5655" max="5655" width="3.125" style="78" customWidth="1"/>
    <col min="5656" max="5664" width="0" style="78" hidden="1" customWidth="1"/>
    <col min="5665" max="5665" width="4.875" style="78" customWidth="1"/>
    <col min="5666" max="5668" width="5" style="78" customWidth="1"/>
    <col min="5669" max="5669" width="4.625" style="78" customWidth="1"/>
    <col min="5670" max="5670" width="5" style="78" customWidth="1"/>
    <col min="5671" max="5671" width="5.375" style="78" customWidth="1"/>
    <col min="5672" max="5672" width="4" style="78" customWidth="1"/>
    <col min="5673" max="5891" width="8.875" style="78"/>
    <col min="5892" max="5892" width="4.625" style="78" customWidth="1"/>
    <col min="5893" max="5893" width="19.625" style="78" customWidth="1"/>
    <col min="5894" max="5894" width="3.125" style="78" customWidth="1"/>
    <col min="5895" max="5895" width="1.625" style="78" customWidth="1"/>
    <col min="5896" max="5897" width="3.125" style="78" customWidth="1"/>
    <col min="5898" max="5898" width="1.625" style="78" customWidth="1"/>
    <col min="5899" max="5900" width="3.125" style="78" customWidth="1"/>
    <col min="5901" max="5901" width="1.625" style="78" customWidth="1"/>
    <col min="5902" max="5903" width="3.125" style="78" customWidth="1"/>
    <col min="5904" max="5904" width="1.625" style="78" customWidth="1"/>
    <col min="5905" max="5906" width="3.125" style="78" customWidth="1"/>
    <col min="5907" max="5907" width="1.625" style="78" customWidth="1"/>
    <col min="5908" max="5909" width="3.125" style="78" customWidth="1"/>
    <col min="5910" max="5910" width="1.625" style="78" customWidth="1"/>
    <col min="5911" max="5911" width="3.125" style="78" customWidth="1"/>
    <col min="5912" max="5920" width="0" style="78" hidden="1" customWidth="1"/>
    <col min="5921" max="5921" width="4.875" style="78" customWidth="1"/>
    <col min="5922" max="5924" width="5" style="78" customWidth="1"/>
    <col min="5925" max="5925" width="4.625" style="78" customWidth="1"/>
    <col min="5926" max="5926" width="5" style="78" customWidth="1"/>
    <col min="5927" max="5927" width="5.375" style="78" customWidth="1"/>
    <col min="5928" max="5928" width="4" style="78" customWidth="1"/>
    <col min="5929" max="6147" width="8.875" style="78"/>
    <col min="6148" max="6148" width="4.625" style="78" customWidth="1"/>
    <col min="6149" max="6149" width="19.625" style="78" customWidth="1"/>
    <col min="6150" max="6150" width="3.125" style="78" customWidth="1"/>
    <col min="6151" max="6151" width="1.625" style="78" customWidth="1"/>
    <col min="6152" max="6153" width="3.125" style="78" customWidth="1"/>
    <col min="6154" max="6154" width="1.625" style="78" customWidth="1"/>
    <col min="6155" max="6156" width="3.125" style="78" customWidth="1"/>
    <col min="6157" max="6157" width="1.625" style="78" customWidth="1"/>
    <col min="6158" max="6159" width="3.125" style="78" customWidth="1"/>
    <col min="6160" max="6160" width="1.625" style="78" customWidth="1"/>
    <col min="6161" max="6162" width="3.125" style="78" customWidth="1"/>
    <col min="6163" max="6163" width="1.625" style="78" customWidth="1"/>
    <col min="6164" max="6165" width="3.125" style="78" customWidth="1"/>
    <col min="6166" max="6166" width="1.625" style="78" customWidth="1"/>
    <col min="6167" max="6167" width="3.125" style="78" customWidth="1"/>
    <col min="6168" max="6176" width="0" style="78" hidden="1" customWidth="1"/>
    <col min="6177" max="6177" width="4.875" style="78" customWidth="1"/>
    <col min="6178" max="6180" width="5" style="78" customWidth="1"/>
    <col min="6181" max="6181" width="4.625" style="78" customWidth="1"/>
    <col min="6182" max="6182" width="5" style="78" customWidth="1"/>
    <col min="6183" max="6183" width="5.375" style="78" customWidth="1"/>
    <col min="6184" max="6184" width="4" style="78" customWidth="1"/>
    <col min="6185" max="6403" width="8.875" style="78"/>
    <col min="6404" max="6404" width="4.625" style="78" customWidth="1"/>
    <col min="6405" max="6405" width="19.625" style="78" customWidth="1"/>
    <col min="6406" max="6406" width="3.125" style="78" customWidth="1"/>
    <col min="6407" max="6407" width="1.625" style="78" customWidth="1"/>
    <col min="6408" max="6409" width="3.125" style="78" customWidth="1"/>
    <col min="6410" max="6410" width="1.625" style="78" customWidth="1"/>
    <col min="6411" max="6412" width="3.125" style="78" customWidth="1"/>
    <col min="6413" max="6413" width="1.625" style="78" customWidth="1"/>
    <col min="6414" max="6415" width="3.125" style="78" customWidth="1"/>
    <col min="6416" max="6416" width="1.625" style="78" customWidth="1"/>
    <col min="6417" max="6418" width="3.125" style="78" customWidth="1"/>
    <col min="6419" max="6419" width="1.625" style="78" customWidth="1"/>
    <col min="6420" max="6421" width="3.125" style="78" customWidth="1"/>
    <col min="6422" max="6422" width="1.625" style="78" customWidth="1"/>
    <col min="6423" max="6423" width="3.125" style="78" customWidth="1"/>
    <col min="6424" max="6432" width="0" style="78" hidden="1" customWidth="1"/>
    <col min="6433" max="6433" width="4.875" style="78" customWidth="1"/>
    <col min="6434" max="6436" width="5" style="78" customWidth="1"/>
    <col min="6437" max="6437" width="4.625" style="78" customWidth="1"/>
    <col min="6438" max="6438" width="5" style="78" customWidth="1"/>
    <col min="6439" max="6439" width="5.375" style="78" customWidth="1"/>
    <col min="6440" max="6440" width="4" style="78" customWidth="1"/>
    <col min="6441" max="6659" width="8.875" style="78"/>
    <col min="6660" max="6660" width="4.625" style="78" customWidth="1"/>
    <col min="6661" max="6661" width="19.625" style="78" customWidth="1"/>
    <col min="6662" max="6662" width="3.125" style="78" customWidth="1"/>
    <col min="6663" max="6663" width="1.625" style="78" customWidth="1"/>
    <col min="6664" max="6665" width="3.125" style="78" customWidth="1"/>
    <col min="6666" max="6666" width="1.625" style="78" customWidth="1"/>
    <col min="6667" max="6668" width="3.125" style="78" customWidth="1"/>
    <col min="6669" max="6669" width="1.625" style="78" customWidth="1"/>
    <col min="6670" max="6671" width="3.125" style="78" customWidth="1"/>
    <col min="6672" max="6672" width="1.625" style="78" customWidth="1"/>
    <col min="6673" max="6674" width="3.125" style="78" customWidth="1"/>
    <col min="6675" max="6675" width="1.625" style="78" customWidth="1"/>
    <col min="6676" max="6677" width="3.125" style="78" customWidth="1"/>
    <col min="6678" max="6678" width="1.625" style="78" customWidth="1"/>
    <col min="6679" max="6679" width="3.125" style="78" customWidth="1"/>
    <col min="6680" max="6688" width="0" style="78" hidden="1" customWidth="1"/>
    <col min="6689" max="6689" width="4.875" style="78" customWidth="1"/>
    <col min="6690" max="6692" width="5" style="78" customWidth="1"/>
    <col min="6693" max="6693" width="4.625" style="78" customWidth="1"/>
    <col min="6694" max="6694" width="5" style="78" customWidth="1"/>
    <col min="6695" max="6695" width="5.375" style="78" customWidth="1"/>
    <col min="6696" max="6696" width="4" style="78" customWidth="1"/>
    <col min="6697" max="6915" width="8.875" style="78"/>
    <col min="6916" max="6916" width="4.625" style="78" customWidth="1"/>
    <col min="6917" max="6917" width="19.625" style="78" customWidth="1"/>
    <col min="6918" max="6918" width="3.125" style="78" customWidth="1"/>
    <col min="6919" max="6919" width="1.625" style="78" customWidth="1"/>
    <col min="6920" max="6921" width="3.125" style="78" customWidth="1"/>
    <col min="6922" max="6922" width="1.625" style="78" customWidth="1"/>
    <col min="6923" max="6924" width="3.125" style="78" customWidth="1"/>
    <col min="6925" max="6925" width="1.625" style="78" customWidth="1"/>
    <col min="6926" max="6927" width="3.125" style="78" customWidth="1"/>
    <col min="6928" max="6928" width="1.625" style="78" customWidth="1"/>
    <col min="6929" max="6930" width="3.125" style="78" customWidth="1"/>
    <col min="6931" max="6931" width="1.625" style="78" customWidth="1"/>
    <col min="6932" max="6933" width="3.125" style="78" customWidth="1"/>
    <col min="6934" max="6934" width="1.625" style="78" customWidth="1"/>
    <col min="6935" max="6935" width="3.125" style="78" customWidth="1"/>
    <col min="6936" max="6944" width="0" style="78" hidden="1" customWidth="1"/>
    <col min="6945" max="6945" width="4.875" style="78" customWidth="1"/>
    <col min="6946" max="6948" width="5" style="78" customWidth="1"/>
    <col min="6949" max="6949" width="4.625" style="78" customWidth="1"/>
    <col min="6950" max="6950" width="5" style="78" customWidth="1"/>
    <col min="6951" max="6951" width="5.375" style="78" customWidth="1"/>
    <col min="6952" max="6952" width="4" style="78" customWidth="1"/>
    <col min="6953" max="7171" width="8.875" style="78"/>
    <col min="7172" max="7172" width="4.625" style="78" customWidth="1"/>
    <col min="7173" max="7173" width="19.625" style="78" customWidth="1"/>
    <col min="7174" max="7174" width="3.125" style="78" customWidth="1"/>
    <col min="7175" max="7175" width="1.625" style="78" customWidth="1"/>
    <col min="7176" max="7177" width="3.125" style="78" customWidth="1"/>
    <col min="7178" max="7178" width="1.625" style="78" customWidth="1"/>
    <col min="7179" max="7180" width="3.125" style="78" customWidth="1"/>
    <col min="7181" max="7181" width="1.625" style="78" customWidth="1"/>
    <col min="7182" max="7183" width="3.125" style="78" customWidth="1"/>
    <col min="7184" max="7184" width="1.625" style="78" customWidth="1"/>
    <col min="7185" max="7186" width="3.125" style="78" customWidth="1"/>
    <col min="7187" max="7187" width="1.625" style="78" customWidth="1"/>
    <col min="7188" max="7189" width="3.125" style="78" customWidth="1"/>
    <col min="7190" max="7190" width="1.625" style="78" customWidth="1"/>
    <col min="7191" max="7191" width="3.125" style="78" customWidth="1"/>
    <col min="7192" max="7200" width="0" style="78" hidden="1" customWidth="1"/>
    <col min="7201" max="7201" width="4.875" style="78" customWidth="1"/>
    <col min="7202" max="7204" width="5" style="78" customWidth="1"/>
    <col min="7205" max="7205" width="4.625" style="78" customWidth="1"/>
    <col min="7206" max="7206" width="5" style="78" customWidth="1"/>
    <col min="7207" max="7207" width="5.375" style="78" customWidth="1"/>
    <col min="7208" max="7208" width="4" style="78" customWidth="1"/>
    <col min="7209" max="7427" width="8.875" style="78"/>
    <col min="7428" max="7428" width="4.625" style="78" customWidth="1"/>
    <col min="7429" max="7429" width="19.625" style="78" customWidth="1"/>
    <col min="7430" max="7430" width="3.125" style="78" customWidth="1"/>
    <col min="7431" max="7431" width="1.625" style="78" customWidth="1"/>
    <col min="7432" max="7433" width="3.125" style="78" customWidth="1"/>
    <col min="7434" max="7434" width="1.625" style="78" customWidth="1"/>
    <col min="7435" max="7436" width="3.125" style="78" customWidth="1"/>
    <col min="7437" max="7437" width="1.625" style="78" customWidth="1"/>
    <col min="7438" max="7439" width="3.125" style="78" customWidth="1"/>
    <col min="7440" max="7440" width="1.625" style="78" customWidth="1"/>
    <col min="7441" max="7442" width="3.125" style="78" customWidth="1"/>
    <col min="7443" max="7443" width="1.625" style="78" customWidth="1"/>
    <col min="7444" max="7445" width="3.125" style="78" customWidth="1"/>
    <col min="7446" max="7446" width="1.625" style="78" customWidth="1"/>
    <col min="7447" max="7447" width="3.125" style="78" customWidth="1"/>
    <col min="7448" max="7456" width="0" style="78" hidden="1" customWidth="1"/>
    <col min="7457" max="7457" width="4.875" style="78" customWidth="1"/>
    <col min="7458" max="7460" width="5" style="78" customWidth="1"/>
    <col min="7461" max="7461" width="4.625" style="78" customWidth="1"/>
    <col min="7462" max="7462" width="5" style="78" customWidth="1"/>
    <col min="7463" max="7463" width="5.375" style="78" customWidth="1"/>
    <col min="7464" max="7464" width="4" style="78" customWidth="1"/>
    <col min="7465" max="7683" width="8.875" style="78"/>
    <col min="7684" max="7684" width="4.625" style="78" customWidth="1"/>
    <col min="7685" max="7685" width="19.625" style="78" customWidth="1"/>
    <col min="7686" max="7686" width="3.125" style="78" customWidth="1"/>
    <col min="7687" max="7687" width="1.625" style="78" customWidth="1"/>
    <col min="7688" max="7689" width="3.125" style="78" customWidth="1"/>
    <col min="7690" max="7690" width="1.625" style="78" customWidth="1"/>
    <col min="7691" max="7692" width="3.125" style="78" customWidth="1"/>
    <col min="7693" max="7693" width="1.625" style="78" customWidth="1"/>
    <col min="7694" max="7695" width="3.125" style="78" customWidth="1"/>
    <col min="7696" max="7696" width="1.625" style="78" customWidth="1"/>
    <col min="7697" max="7698" width="3.125" style="78" customWidth="1"/>
    <col min="7699" max="7699" width="1.625" style="78" customWidth="1"/>
    <col min="7700" max="7701" width="3.125" style="78" customWidth="1"/>
    <col min="7702" max="7702" width="1.625" style="78" customWidth="1"/>
    <col min="7703" max="7703" width="3.125" style="78" customWidth="1"/>
    <col min="7704" max="7712" width="0" style="78" hidden="1" customWidth="1"/>
    <col min="7713" max="7713" width="4.875" style="78" customWidth="1"/>
    <col min="7714" max="7716" width="5" style="78" customWidth="1"/>
    <col min="7717" max="7717" width="4.625" style="78" customWidth="1"/>
    <col min="7718" max="7718" width="5" style="78" customWidth="1"/>
    <col min="7719" max="7719" width="5.375" style="78" customWidth="1"/>
    <col min="7720" max="7720" width="4" style="78" customWidth="1"/>
    <col min="7721" max="7939" width="8.875" style="78"/>
    <col min="7940" max="7940" width="4.625" style="78" customWidth="1"/>
    <col min="7941" max="7941" width="19.625" style="78" customWidth="1"/>
    <col min="7942" max="7942" width="3.125" style="78" customWidth="1"/>
    <col min="7943" max="7943" width="1.625" style="78" customWidth="1"/>
    <col min="7944" max="7945" width="3.125" style="78" customWidth="1"/>
    <col min="7946" max="7946" width="1.625" style="78" customWidth="1"/>
    <col min="7947" max="7948" width="3.125" style="78" customWidth="1"/>
    <col min="7949" max="7949" width="1.625" style="78" customWidth="1"/>
    <col min="7950" max="7951" width="3.125" style="78" customWidth="1"/>
    <col min="7952" max="7952" width="1.625" style="78" customWidth="1"/>
    <col min="7953" max="7954" width="3.125" style="78" customWidth="1"/>
    <col min="7955" max="7955" width="1.625" style="78" customWidth="1"/>
    <col min="7956" max="7957" width="3.125" style="78" customWidth="1"/>
    <col min="7958" max="7958" width="1.625" style="78" customWidth="1"/>
    <col min="7959" max="7959" width="3.125" style="78" customWidth="1"/>
    <col min="7960" max="7968" width="0" style="78" hidden="1" customWidth="1"/>
    <col min="7969" max="7969" width="4.875" style="78" customWidth="1"/>
    <col min="7970" max="7972" width="5" style="78" customWidth="1"/>
    <col min="7973" max="7973" width="4.625" style="78" customWidth="1"/>
    <col min="7974" max="7974" width="5" style="78" customWidth="1"/>
    <col min="7975" max="7975" width="5.375" style="78" customWidth="1"/>
    <col min="7976" max="7976" width="4" style="78" customWidth="1"/>
    <col min="7977" max="8195" width="8.875" style="78"/>
    <col min="8196" max="8196" width="4.625" style="78" customWidth="1"/>
    <col min="8197" max="8197" width="19.625" style="78" customWidth="1"/>
    <col min="8198" max="8198" width="3.125" style="78" customWidth="1"/>
    <col min="8199" max="8199" width="1.625" style="78" customWidth="1"/>
    <col min="8200" max="8201" width="3.125" style="78" customWidth="1"/>
    <col min="8202" max="8202" width="1.625" style="78" customWidth="1"/>
    <col min="8203" max="8204" width="3.125" style="78" customWidth="1"/>
    <col min="8205" max="8205" width="1.625" style="78" customWidth="1"/>
    <col min="8206" max="8207" width="3.125" style="78" customWidth="1"/>
    <col min="8208" max="8208" width="1.625" style="78" customWidth="1"/>
    <col min="8209" max="8210" width="3.125" style="78" customWidth="1"/>
    <col min="8211" max="8211" width="1.625" style="78" customWidth="1"/>
    <col min="8212" max="8213" width="3.125" style="78" customWidth="1"/>
    <col min="8214" max="8214" width="1.625" style="78" customWidth="1"/>
    <col min="8215" max="8215" width="3.125" style="78" customWidth="1"/>
    <col min="8216" max="8224" width="0" style="78" hidden="1" customWidth="1"/>
    <col min="8225" max="8225" width="4.875" style="78" customWidth="1"/>
    <col min="8226" max="8228" width="5" style="78" customWidth="1"/>
    <col min="8229" max="8229" width="4.625" style="78" customWidth="1"/>
    <col min="8230" max="8230" width="5" style="78" customWidth="1"/>
    <col min="8231" max="8231" width="5.375" style="78" customWidth="1"/>
    <col min="8232" max="8232" width="4" style="78" customWidth="1"/>
    <col min="8233" max="8451" width="8.875" style="78"/>
    <col min="8452" max="8452" width="4.625" style="78" customWidth="1"/>
    <col min="8453" max="8453" width="19.625" style="78" customWidth="1"/>
    <col min="8454" max="8454" width="3.125" style="78" customWidth="1"/>
    <col min="8455" max="8455" width="1.625" style="78" customWidth="1"/>
    <col min="8456" max="8457" width="3.125" style="78" customWidth="1"/>
    <col min="8458" max="8458" width="1.625" style="78" customWidth="1"/>
    <col min="8459" max="8460" width="3.125" style="78" customWidth="1"/>
    <col min="8461" max="8461" width="1.625" style="78" customWidth="1"/>
    <col min="8462" max="8463" width="3.125" style="78" customWidth="1"/>
    <col min="8464" max="8464" width="1.625" style="78" customWidth="1"/>
    <col min="8465" max="8466" width="3.125" style="78" customWidth="1"/>
    <col min="8467" max="8467" width="1.625" style="78" customWidth="1"/>
    <col min="8468" max="8469" width="3.125" style="78" customWidth="1"/>
    <col min="8470" max="8470" width="1.625" style="78" customWidth="1"/>
    <col min="8471" max="8471" width="3.125" style="78" customWidth="1"/>
    <col min="8472" max="8480" width="0" style="78" hidden="1" customWidth="1"/>
    <col min="8481" max="8481" width="4.875" style="78" customWidth="1"/>
    <col min="8482" max="8484" width="5" style="78" customWidth="1"/>
    <col min="8485" max="8485" width="4.625" style="78" customWidth="1"/>
    <col min="8486" max="8486" width="5" style="78" customWidth="1"/>
    <col min="8487" max="8487" width="5.375" style="78" customWidth="1"/>
    <col min="8488" max="8488" width="4" style="78" customWidth="1"/>
    <col min="8489" max="8707" width="8.875" style="78"/>
    <col min="8708" max="8708" width="4.625" style="78" customWidth="1"/>
    <col min="8709" max="8709" width="19.625" style="78" customWidth="1"/>
    <col min="8710" max="8710" width="3.125" style="78" customWidth="1"/>
    <col min="8711" max="8711" width="1.625" style="78" customWidth="1"/>
    <col min="8712" max="8713" width="3.125" style="78" customWidth="1"/>
    <col min="8714" max="8714" width="1.625" style="78" customWidth="1"/>
    <col min="8715" max="8716" width="3.125" style="78" customWidth="1"/>
    <col min="8717" max="8717" width="1.625" style="78" customWidth="1"/>
    <col min="8718" max="8719" width="3.125" style="78" customWidth="1"/>
    <col min="8720" max="8720" width="1.625" style="78" customWidth="1"/>
    <col min="8721" max="8722" width="3.125" style="78" customWidth="1"/>
    <col min="8723" max="8723" width="1.625" style="78" customWidth="1"/>
    <col min="8724" max="8725" width="3.125" style="78" customWidth="1"/>
    <col min="8726" max="8726" width="1.625" style="78" customWidth="1"/>
    <col min="8727" max="8727" width="3.125" style="78" customWidth="1"/>
    <col min="8728" max="8736" width="0" style="78" hidden="1" customWidth="1"/>
    <col min="8737" max="8737" width="4.875" style="78" customWidth="1"/>
    <col min="8738" max="8740" width="5" style="78" customWidth="1"/>
    <col min="8741" max="8741" width="4.625" style="78" customWidth="1"/>
    <col min="8742" max="8742" width="5" style="78" customWidth="1"/>
    <col min="8743" max="8743" width="5.375" style="78" customWidth="1"/>
    <col min="8744" max="8744" width="4" style="78" customWidth="1"/>
    <col min="8745" max="8963" width="8.875" style="78"/>
    <col min="8964" max="8964" width="4.625" style="78" customWidth="1"/>
    <col min="8965" max="8965" width="19.625" style="78" customWidth="1"/>
    <col min="8966" max="8966" width="3.125" style="78" customWidth="1"/>
    <col min="8967" max="8967" width="1.625" style="78" customWidth="1"/>
    <col min="8968" max="8969" width="3.125" style="78" customWidth="1"/>
    <col min="8970" max="8970" width="1.625" style="78" customWidth="1"/>
    <col min="8971" max="8972" width="3.125" style="78" customWidth="1"/>
    <col min="8973" max="8973" width="1.625" style="78" customWidth="1"/>
    <col min="8974" max="8975" width="3.125" style="78" customWidth="1"/>
    <col min="8976" max="8976" width="1.625" style="78" customWidth="1"/>
    <col min="8977" max="8978" width="3.125" style="78" customWidth="1"/>
    <col min="8979" max="8979" width="1.625" style="78" customWidth="1"/>
    <col min="8980" max="8981" width="3.125" style="78" customWidth="1"/>
    <col min="8982" max="8982" width="1.625" style="78" customWidth="1"/>
    <col min="8983" max="8983" width="3.125" style="78" customWidth="1"/>
    <col min="8984" max="8992" width="0" style="78" hidden="1" customWidth="1"/>
    <col min="8993" max="8993" width="4.875" style="78" customWidth="1"/>
    <col min="8994" max="8996" width="5" style="78" customWidth="1"/>
    <col min="8997" max="8997" width="4.625" style="78" customWidth="1"/>
    <col min="8998" max="8998" width="5" style="78" customWidth="1"/>
    <col min="8999" max="8999" width="5.375" style="78" customWidth="1"/>
    <col min="9000" max="9000" width="4" style="78" customWidth="1"/>
    <col min="9001" max="9219" width="8.875" style="78"/>
    <col min="9220" max="9220" width="4.625" style="78" customWidth="1"/>
    <col min="9221" max="9221" width="19.625" style="78" customWidth="1"/>
    <col min="9222" max="9222" width="3.125" style="78" customWidth="1"/>
    <col min="9223" max="9223" width="1.625" style="78" customWidth="1"/>
    <col min="9224" max="9225" width="3.125" style="78" customWidth="1"/>
    <col min="9226" max="9226" width="1.625" style="78" customWidth="1"/>
    <col min="9227" max="9228" width="3.125" style="78" customWidth="1"/>
    <col min="9229" max="9229" width="1.625" style="78" customWidth="1"/>
    <col min="9230" max="9231" width="3.125" style="78" customWidth="1"/>
    <col min="9232" max="9232" width="1.625" style="78" customWidth="1"/>
    <col min="9233" max="9234" width="3.125" style="78" customWidth="1"/>
    <col min="9235" max="9235" width="1.625" style="78" customWidth="1"/>
    <col min="9236" max="9237" width="3.125" style="78" customWidth="1"/>
    <col min="9238" max="9238" width="1.625" style="78" customWidth="1"/>
    <col min="9239" max="9239" width="3.125" style="78" customWidth="1"/>
    <col min="9240" max="9248" width="0" style="78" hidden="1" customWidth="1"/>
    <col min="9249" max="9249" width="4.875" style="78" customWidth="1"/>
    <col min="9250" max="9252" width="5" style="78" customWidth="1"/>
    <col min="9253" max="9253" width="4.625" style="78" customWidth="1"/>
    <col min="9254" max="9254" width="5" style="78" customWidth="1"/>
    <col min="9255" max="9255" width="5.375" style="78" customWidth="1"/>
    <col min="9256" max="9256" width="4" style="78" customWidth="1"/>
    <col min="9257" max="9475" width="8.875" style="78"/>
    <col min="9476" max="9476" width="4.625" style="78" customWidth="1"/>
    <col min="9477" max="9477" width="19.625" style="78" customWidth="1"/>
    <col min="9478" max="9478" width="3.125" style="78" customWidth="1"/>
    <col min="9479" max="9479" width="1.625" style="78" customWidth="1"/>
    <col min="9480" max="9481" width="3.125" style="78" customWidth="1"/>
    <col min="9482" max="9482" width="1.625" style="78" customWidth="1"/>
    <col min="9483" max="9484" width="3.125" style="78" customWidth="1"/>
    <col min="9485" max="9485" width="1.625" style="78" customWidth="1"/>
    <col min="9486" max="9487" width="3.125" style="78" customWidth="1"/>
    <col min="9488" max="9488" width="1.625" style="78" customWidth="1"/>
    <col min="9489" max="9490" width="3.125" style="78" customWidth="1"/>
    <col min="9491" max="9491" width="1.625" style="78" customWidth="1"/>
    <col min="9492" max="9493" width="3.125" style="78" customWidth="1"/>
    <col min="9494" max="9494" width="1.625" style="78" customWidth="1"/>
    <col min="9495" max="9495" width="3.125" style="78" customWidth="1"/>
    <col min="9496" max="9504" width="0" style="78" hidden="1" customWidth="1"/>
    <col min="9505" max="9505" width="4.875" style="78" customWidth="1"/>
    <col min="9506" max="9508" width="5" style="78" customWidth="1"/>
    <col min="9509" max="9509" width="4.625" style="78" customWidth="1"/>
    <col min="9510" max="9510" width="5" style="78" customWidth="1"/>
    <col min="9511" max="9511" width="5.375" style="78" customWidth="1"/>
    <col min="9512" max="9512" width="4" style="78" customWidth="1"/>
    <col min="9513" max="9731" width="8.875" style="78"/>
    <col min="9732" max="9732" width="4.625" style="78" customWidth="1"/>
    <col min="9733" max="9733" width="19.625" style="78" customWidth="1"/>
    <col min="9734" max="9734" width="3.125" style="78" customWidth="1"/>
    <col min="9735" max="9735" width="1.625" style="78" customWidth="1"/>
    <col min="9736" max="9737" width="3.125" style="78" customWidth="1"/>
    <col min="9738" max="9738" width="1.625" style="78" customWidth="1"/>
    <col min="9739" max="9740" width="3.125" style="78" customWidth="1"/>
    <col min="9741" max="9741" width="1.625" style="78" customWidth="1"/>
    <col min="9742" max="9743" width="3.125" style="78" customWidth="1"/>
    <col min="9744" max="9744" width="1.625" style="78" customWidth="1"/>
    <col min="9745" max="9746" width="3.125" style="78" customWidth="1"/>
    <col min="9747" max="9747" width="1.625" style="78" customWidth="1"/>
    <col min="9748" max="9749" width="3.125" style="78" customWidth="1"/>
    <col min="9750" max="9750" width="1.625" style="78" customWidth="1"/>
    <col min="9751" max="9751" width="3.125" style="78" customWidth="1"/>
    <col min="9752" max="9760" width="0" style="78" hidden="1" customWidth="1"/>
    <col min="9761" max="9761" width="4.875" style="78" customWidth="1"/>
    <col min="9762" max="9764" width="5" style="78" customWidth="1"/>
    <col min="9765" max="9765" width="4.625" style="78" customWidth="1"/>
    <col min="9766" max="9766" width="5" style="78" customWidth="1"/>
    <col min="9767" max="9767" width="5.375" style="78" customWidth="1"/>
    <col min="9768" max="9768" width="4" style="78" customWidth="1"/>
    <col min="9769" max="9987" width="8.875" style="78"/>
    <col min="9988" max="9988" width="4.625" style="78" customWidth="1"/>
    <col min="9989" max="9989" width="19.625" style="78" customWidth="1"/>
    <col min="9990" max="9990" width="3.125" style="78" customWidth="1"/>
    <col min="9991" max="9991" width="1.625" style="78" customWidth="1"/>
    <col min="9992" max="9993" width="3.125" style="78" customWidth="1"/>
    <col min="9994" max="9994" width="1.625" style="78" customWidth="1"/>
    <col min="9995" max="9996" width="3.125" style="78" customWidth="1"/>
    <col min="9997" max="9997" width="1.625" style="78" customWidth="1"/>
    <col min="9998" max="9999" width="3.125" style="78" customWidth="1"/>
    <col min="10000" max="10000" width="1.625" style="78" customWidth="1"/>
    <col min="10001" max="10002" width="3.125" style="78" customWidth="1"/>
    <col min="10003" max="10003" width="1.625" style="78" customWidth="1"/>
    <col min="10004" max="10005" width="3.125" style="78" customWidth="1"/>
    <col min="10006" max="10006" width="1.625" style="78" customWidth="1"/>
    <col min="10007" max="10007" width="3.125" style="78" customWidth="1"/>
    <col min="10008" max="10016" width="0" style="78" hidden="1" customWidth="1"/>
    <col min="10017" max="10017" width="4.875" style="78" customWidth="1"/>
    <col min="10018" max="10020" width="5" style="78" customWidth="1"/>
    <col min="10021" max="10021" width="4.625" style="78" customWidth="1"/>
    <col min="10022" max="10022" width="5" style="78" customWidth="1"/>
    <col min="10023" max="10023" width="5.375" style="78" customWidth="1"/>
    <col min="10024" max="10024" width="4" style="78" customWidth="1"/>
    <col min="10025" max="10243" width="8.875" style="78"/>
    <col min="10244" max="10244" width="4.625" style="78" customWidth="1"/>
    <col min="10245" max="10245" width="19.625" style="78" customWidth="1"/>
    <col min="10246" max="10246" width="3.125" style="78" customWidth="1"/>
    <col min="10247" max="10247" width="1.625" style="78" customWidth="1"/>
    <col min="10248" max="10249" width="3.125" style="78" customWidth="1"/>
    <col min="10250" max="10250" width="1.625" style="78" customWidth="1"/>
    <col min="10251" max="10252" width="3.125" style="78" customWidth="1"/>
    <col min="10253" max="10253" width="1.625" style="78" customWidth="1"/>
    <col min="10254" max="10255" width="3.125" style="78" customWidth="1"/>
    <col min="10256" max="10256" width="1.625" style="78" customWidth="1"/>
    <col min="10257" max="10258" width="3.125" style="78" customWidth="1"/>
    <col min="10259" max="10259" width="1.625" style="78" customWidth="1"/>
    <col min="10260" max="10261" width="3.125" style="78" customWidth="1"/>
    <col min="10262" max="10262" width="1.625" style="78" customWidth="1"/>
    <col min="10263" max="10263" width="3.125" style="78" customWidth="1"/>
    <col min="10264" max="10272" width="0" style="78" hidden="1" customWidth="1"/>
    <col min="10273" max="10273" width="4.875" style="78" customWidth="1"/>
    <col min="10274" max="10276" width="5" style="78" customWidth="1"/>
    <col min="10277" max="10277" width="4.625" style="78" customWidth="1"/>
    <col min="10278" max="10278" width="5" style="78" customWidth="1"/>
    <col min="10279" max="10279" width="5.375" style="78" customWidth="1"/>
    <col min="10280" max="10280" width="4" style="78" customWidth="1"/>
    <col min="10281" max="10499" width="8.875" style="78"/>
    <col min="10500" max="10500" width="4.625" style="78" customWidth="1"/>
    <col min="10501" max="10501" width="19.625" style="78" customWidth="1"/>
    <col min="10502" max="10502" width="3.125" style="78" customWidth="1"/>
    <col min="10503" max="10503" width="1.625" style="78" customWidth="1"/>
    <col min="10504" max="10505" width="3.125" style="78" customWidth="1"/>
    <col min="10506" max="10506" width="1.625" style="78" customWidth="1"/>
    <col min="10507" max="10508" width="3.125" style="78" customWidth="1"/>
    <col min="10509" max="10509" width="1.625" style="78" customWidth="1"/>
    <col min="10510" max="10511" width="3.125" style="78" customWidth="1"/>
    <col min="10512" max="10512" width="1.625" style="78" customWidth="1"/>
    <col min="10513" max="10514" width="3.125" style="78" customWidth="1"/>
    <col min="10515" max="10515" width="1.625" style="78" customWidth="1"/>
    <col min="10516" max="10517" width="3.125" style="78" customWidth="1"/>
    <col min="10518" max="10518" width="1.625" style="78" customWidth="1"/>
    <col min="10519" max="10519" width="3.125" style="78" customWidth="1"/>
    <col min="10520" max="10528" width="0" style="78" hidden="1" customWidth="1"/>
    <col min="10529" max="10529" width="4.875" style="78" customWidth="1"/>
    <col min="10530" max="10532" width="5" style="78" customWidth="1"/>
    <col min="10533" max="10533" width="4.625" style="78" customWidth="1"/>
    <col min="10534" max="10534" width="5" style="78" customWidth="1"/>
    <col min="10535" max="10535" width="5.375" style="78" customWidth="1"/>
    <col min="10536" max="10536" width="4" style="78" customWidth="1"/>
    <col min="10537" max="10755" width="8.875" style="78"/>
    <col min="10756" max="10756" width="4.625" style="78" customWidth="1"/>
    <col min="10757" max="10757" width="19.625" style="78" customWidth="1"/>
    <col min="10758" max="10758" width="3.125" style="78" customWidth="1"/>
    <col min="10759" max="10759" width="1.625" style="78" customWidth="1"/>
    <col min="10760" max="10761" width="3.125" style="78" customWidth="1"/>
    <col min="10762" max="10762" width="1.625" style="78" customWidth="1"/>
    <col min="10763" max="10764" width="3.125" style="78" customWidth="1"/>
    <col min="10765" max="10765" width="1.625" style="78" customWidth="1"/>
    <col min="10766" max="10767" width="3.125" style="78" customWidth="1"/>
    <col min="10768" max="10768" width="1.625" style="78" customWidth="1"/>
    <col min="10769" max="10770" width="3.125" style="78" customWidth="1"/>
    <col min="10771" max="10771" width="1.625" style="78" customWidth="1"/>
    <col min="10772" max="10773" width="3.125" style="78" customWidth="1"/>
    <col min="10774" max="10774" width="1.625" style="78" customWidth="1"/>
    <col min="10775" max="10775" width="3.125" style="78" customWidth="1"/>
    <col min="10776" max="10784" width="0" style="78" hidden="1" customWidth="1"/>
    <col min="10785" max="10785" width="4.875" style="78" customWidth="1"/>
    <col min="10786" max="10788" width="5" style="78" customWidth="1"/>
    <col min="10789" max="10789" width="4.625" style="78" customWidth="1"/>
    <col min="10790" max="10790" width="5" style="78" customWidth="1"/>
    <col min="10791" max="10791" width="5.375" style="78" customWidth="1"/>
    <col min="10792" max="10792" width="4" style="78" customWidth="1"/>
    <col min="10793" max="11011" width="8.875" style="78"/>
    <col min="11012" max="11012" width="4.625" style="78" customWidth="1"/>
    <col min="11013" max="11013" width="19.625" style="78" customWidth="1"/>
    <col min="11014" max="11014" width="3.125" style="78" customWidth="1"/>
    <col min="11015" max="11015" width="1.625" style="78" customWidth="1"/>
    <col min="11016" max="11017" width="3.125" style="78" customWidth="1"/>
    <col min="11018" max="11018" width="1.625" style="78" customWidth="1"/>
    <col min="11019" max="11020" width="3.125" style="78" customWidth="1"/>
    <col min="11021" max="11021" width="1.625" style="78" customWidth="1"/>
    <col min="11022" max="11023" width="3.125" style="78" customWidth="1"/>
    <col min="11024" max="11024" width="1.625" style="78" customWidth="1"/>
    <col min="11025" max="11026" width="3.125" style="78" customWidth="1"/>
    <col min="11027" max="11027" width="1.625" style="78" customWidth="1"/>
    <col min="11028" max="11029" width="3.125" style="78" customWidth="1"/>
    <col min="11030" max="11030" width="1.625" style="78" customWidth="1"/>
    <col min="11031" max="11031" width="3.125" style="78" customWidth="1"/>
    <col min="11032" max="11040" width="0" style="78" hidden="1" customWidth="1"/>
    <col min="11041" max="11041" width="4.875" style="78" customWidth="1"/>
    <col min="11042" max="11044" width="5" style="78" customWidth="1"/>
    <col min="11045" max="11045" width="4.625" style="78" customWidth="1"/>
    <col min="11046" max="11046" width="5" style="78" customWidth="1"/>
    <col min="11047" max="11047" width="5.375" style="78" customWidth="1"/>
    <col min="11048" max="11048" width="4" style="78" customWidth="1"/>
    <col min="11049" max="11267" width="8.875" style="78"/>
    <col min="11268" max="11268" width="4.625" style="78" customWidth="1"/>
    <col min="11269" max="11269" width="19.625" style="78" customWidth="1"/>
    <col min="11270" max="11270" width="3.125" style="78" customWidth="1"/>
    <col min="11271" max="11271" width="1.625" style="78" customWidth="1"/>
    <col min="11272" max="11273" width="3.125" style="78" customWidth="1"/>
    <col min="11274" max="11274" width="1.625" style="78" customWidth="1"/>
    <col min="11275" max="11276" width="3.125" style="78" customWidth="1"/>
    <col min="11277" max="11277" width="1.625" style="78" customWidth="1"/>
    <col min="11278" max="11279" width="3.125" style="78" customWidth="1"/>
    <col min="11280" max="11280" width="1.625" style="78" customWidth="1"/>
    <col min="11281" max="11282" width="3.125" style="78" customWidth="1"/>
    <col min="11283" max="11283" width="1.625" style="78" customWidth="1"/>
    <col min="11284" max="11285" width="3.125" style="78" customWidth="1"/>
    <col min="11286" max="11286" width="1.625" style="78" customWidth="1"/>
    <col min="11287" max="11287" width="3.125" style="78" customWidth="1"/>
    <col min="11288" max="11296" width="0" style="78" hidden="1" customWidth="1"/>
    <col min="11297" max="11297" width="4.875" style="78" customWidth="1"/>
    <col min="11298" max="11300" width="5" style="78" customWidth="1"/>
    <col min="11301" max="11301" width="4.625" style="78" customWidth="1"/>
    <col min="11302" max="11302" width="5" style="78" customWidth="1"/>
    <col min="11303" max="11303" width="5.375" style="78" customWidth="1"/>
    <col min="11304" max="11304" width="4" style="78" customWidth="1"/>
    <col min="11305" max="11523" width="8.875" style="78"/>
    <col min="11524" max="11524" width="4.625" style="78" customWidth="1"/>
    <col min="11525" max="11525" width="19.625" style="78" customWidth="1"/>
    <col min="11526" max="11526" width="3.125" style="78" customWidth="1"/>
    <col min="11527" max="11527" width="1.625" style="78" customWidth="1"/>
    <col min="11528" max="11529" width="3.125" style="78" customWidth="1"/>
    <col min="11530" max="11530" width="1.625" style="78" customWidth="1"/>
    <col min="11531" max="11532" width="3.125" style="78" customWidth="1"/>
    <col min="11533" max="11533" width="1.625" style="78" customWidth="1"/>
    <col min="11534" max="11535" width="3.125" style="78" customWidth="1"/>
    <col min="11536" max="11536" width="1.625" style="78" customWidth="1"/>
    <col min="11537" max="11538" width="3.125" style="78" customWidth="1"/>
    <col min="11539" max="11539" width="1.625" style="78" customWidth="1"/>
    <col min="11540" max="11541" width="3.125" style="78" customWidth="1"/>
    <col min="11542" max="11542" width="1.625" style="78" customWidth="1"/>
    <col min="11543" max="11543" width="3.125" style="78" customWidth="1"/>
    <col min="11544" max="11552" width="0" style="78" hidden="1" customWidth="1"/>
    <col min="11553" max="11553" width="4.875" style="78" customWidth="1"/>
    <col min="11554" max="11556" width="5" style="78" customWidth="1"/>
    <col min="11557" max="11557" width="4.625" style="78" customWidth="1"/>
    <col min="11558" max="11558" width="5" style="78" customWidth="1"/>
    <col min="11559" max="11559" width="5.375" style="78" customWidth="1"/>
    <col min="11560" max="11560" width="4" style="78" customWidth="1"/>
    <col min="11561" max="11779" width="8.875" style="78"/>
    <col min="11780" max="11780" width="4.625" style="78" customWidth="1"/>
    <col min="11781" max="11781" width="19.625" style="78" customWidth="1"/>
    <col min="11782" max="11782" width="3.125" style="78" customWidth="1"/>
    <col min="11783" max="11783" width="1.625" style="78" customWidth="1"/>
    <col min="11784" max="11785" width="3.125" style="78" customWidth="1"/>
    <col min="11786" max="11786" width="1.625" style="78" customWidth="1"/>
    <col min="11787" max="11788" width="3.125" style="78" customWidth="1"/>
    <col min="11789" max="11789" width="1.625" style="78" customWidth="1"/>
    <col min="11790" max="11791" width="3.125" style="78" customWidth="1"/>
    <col min="11792" max="11792" width="1.625" style="78" customWidth="1"/>
    <col min="11793" max="11794" width="3.125" style="78" customWidth="1"/>
    <col min="11795" max="11795" width="1.625" style="78" customWidth="1"/>
    <col min="11796" max="11797" width="3.125" style="78" customWidth="1"/>
    <col min="11798" max="11798" width="1.625" style="78" customWidth="1"/>
    <col min="11799" max="11799" width="3.125" style="78" customWidth="1"/>
    <col min="11800" max="11808" width="0" style="78" hidden="1" customWidth="1"/>
    <col min="11809" max="11809" width="4.875" style="78" customWidth="1"/>
    <col min="11810" max="11812" width="5" style="78" customWidth="1"/>
    <col min="11813" max="11813" width="4.625" style="78" customWidth="1"/>
    <col min="11814" max="11814" width="5" style="78" customWidth="1"/>
    <col min="11815" max="11815" width="5.375" style="78" customWidth="1"/>
    <col min="11816" max="11816" width="4" style="78" customWidth="1"/>
    <col min="11817" max="12035" width="8.875" style="78"/>
    <col min="12036" max="12036" width="4.625" style="78" customWidth="1"/>
    <col min="12037" max="12037" width="19.625" style="78" customWidth="1"/>
    <col min="12038" max="12038" width="3.125" style="78" customWidth="1"/>
    <col min="12039" max="12039" width="1.625" style="78" customWidth="1"/>
    <col min="12040" max="12041" width="3.125" style="78" customWidth="1"/>
    <col min="12042" max="12042" width="1.625" style="78" customWidth="1"/>
    <col min="12043" max="12044" width="3.125" style="78" customWidth="1"/>
    <col min="12045" max="12045" width="1.625" style="78" customWidth="1"/>
    <col min="12046" max="12047" width="3.125" style="78" customWidth="1"/>
    <col min="12048" max="12048" width="1.625" style="78" customWidth="1"/>
    <col min="12049" max="12050" width="3.125" style="78" customWidth="1"/>
    <col min="12051" max="12051" width="1.625" style="78" customWidth="1"/>
    <col min="12052" max="12053" width="3.125" style="78" customWidth="1"/>
    <col min="12054" max="12054" width="1.625" style="78" customWidth="1"/>
    <col min="12055" max="12055" width="3.125" style="78" customWidth="1"/>
    <col min="12056" max="12064" width="0" style="78" hidden="1" customWidth="1"/>
    <col min="12065" max="12065" width="4.875" style="78" customWidth="1"/>
    <col min="12066" max="12068" width="5" style="78" customWidth="1"/>
    <col min="12069" max="12069" width="4.625" style="78" customWidth="1"/>
    <col min="12070" max="12070" width="5" style="78" customWidth="1"/>
    <col min="12071" max="12071" width="5.375" style="78" customWidth="1"/>
    <col min="12072" max="12072" width="4" style="78" customWidth="1"/>
    <col min="12073" max="12291" width="8.875" style="78"/>
    <col min="12292" max="12292" width="4.625" style="78" customWidth="1"/>
    <col min="12293" max="12293" width="19.625" style="78" customWidth="1"/>
    <col min="12294" max="12294" width="3.125" style="78" customWidth="1"/>
    <col min="12295" max="12295" width="1.625" style="78" customWidth="1"/>
    <col min="12296" max="12297" width="3.125" style="78" customWidth="1"/>
    <col min="12298" max="12298" width="1.625" style="78" customWidth="1"/>
    <col min="12299" max="12300" width="3.125" style="78" customWidth="1"/>
    <col min="12301" max="12301" width="1.625" style="78" customWidth="1"/>
    <col min="12302" max="12303" width="3.125" style="78" customWidth="1"/>
    <col min="12304" max="12304" width="1.625" style="78" customWidth="1"/>
    <col min="12305" max="12306" width="3.125" style="78" customWidth="1"/>
    <col min="12307" max="12307" width="1.625" style="78" customWidth="1"/>
    <col min="12308" max="12309" width="3.125" style="78" customWidth="1"/>
    <col min="12310" max="12310" width="1.625" style="78" customWidth="1"/>
    <col min="12311" max="12311" width="3.125" style="78" customWidth="1"/>
    <col min="12312" max="12320" width="0" style="78" hidden="1" customWidth="1"/>
    <col min="12321" max="12321" width="4.875" style="78" customWidth="1"/>
    <col min="12322" max="12324" width="5" style="78" customWidth="1"/>
    <col min="12325" max="12325" width="4.625" style="78" customWidth="1"/>
    <col min="12326" max="12326" width="5" style="78" customWidth="1"/>
    <col min="12327" max="12327" width="5.375" style="78" customWidth="1"/>
    <col min="12328" max="12328" width="4" style="78" customWidth="1"/>
    <col min="12329" max="12547" width="8.875" style="78"/>
    <col min="12548" max="12548" width="4.625" style="78" customWidth="1"/>
    <col min="12549" max="12549" width="19.625" style="78" customWidth="1"/>
    <col min="12550" max="12550" width="3.125" style="78" customWidth="1"/>
    <col min="12551" max="12551" width="1.625" style="78" customWidth="1"/>
    <col min="12552" max="12553" width="3.125" style="78" customWidth="1"/>
    <col min="12554" max="12554" width="1.625" style="78" customWidth="1"/>
    <col min="12555" max="12556" width="3.125" style="78" customWidth="1"/>
    <col min="12557" max="12557" width="1.625" style="78" customWidth="1"/>
    <col min="12558" max="12559" width="3.125" style="78" customWidth="1"/>
    <col min="12560" max="12560" width="1.625" style="78" customWidth="1"/>
    <col min="12561" max="12562" width="3.125" style="78" customWidth="1"/>
    <col min="12563" max="12563" width="1.625" style="78" customWidth="1"/>
    <col min="12564" max="12565" width="3.125" style="78" customWidth="1"/>
    <col min="12566" max="12566" width="1.625" style="78" customWidth="1"/>
    <col min="12567" max="12567" width="3.125" style="78" customWidth="1"/>
    <col min="12568" max="12576" width="0" style="78" hidden="1" customWidth="1"/>
    <col min="12577" max="12577" width="4.875" style="78" customWidth="1"/>
    <col min="12578" max="12580" width="5" style="78" customWidth="1"/>
    <col min="12581" max="12581" width="4.625" style="78" customWidth="1"/>
    <col min="12582" max="12582" width="5" style="78" customWidth="1"/>
    <col min="12583" max="12583" width="5.375" style="78" customWidth="1"/>
    <col min="12584" max="12584" width="4" style="78" customWidth="1"/>
    <col min="12585" max="12803" width="8.875" style="78"/>
    <col min="12804" max="12804" width="4.625" style="78" customWidth="1"/>
    <col min="12805" max="12805" width="19.625" style="78" customWidth="1"/>
    <col min="12806" max="12806" width="3.125" style="78" customWidth="1"/>
    <col min="12807" max="12807" width="1.625" style="78" customWidth="1"/>
    <col min="12808" max="12809" width="3.125" style="78" customWidth="1"/>
    <col min="12810" max="12810" width="1.625" style="78" customWidth="1"/>
    <col min="12811" max="12812" width="3.125" style="78" customWidth="1"/>
    <col min="12813" max="12813" width="1.625" style="78" customWidth="1"/>
    <col min="12814" max="12815" width="3.125" style="78" customWidth="1"/>
    <col min="12816" max="12816" width="1.625" style="78" customWidth="1"/>
    <col min="12817" max="12818" width="3.125" style="78" customWidth="1"/>
    <col min="12819" max="12819" width="1.625" style="78" customWidth="1"/>
    <col min="12820" max="12821" width="3.125" style="78" customWidth="1"/>
    <col min="12822" max="12822" width="1.625" style="78" customWidth="1"/>
    <col min="12823" max="12823" width="3.125" style="78" customWidth="1"/>
    <col min="12824" max="12832" width="0" style="78" hidden="1" customWidth="1"/>
    <col min="12833" max="12833" width="4.875" style="78" customWidth="1"/>
    <col min="12834" max="12836" width="5" style="78" customWidth="1"/>
    <col min="12837" max="12837" width="4.625" style="78" customWidth="1"/>
    <col min="12838" max="12838" width="5" style="78" customWidth="1"/>
    <col min="12839" max="12839" width="5.375" style="78" customWidth="1"/>
    <col min="12840" max="12840" width="4" style="78" customWidth="1"/>
    <col min="12841" max="13059" width="8.875" style="78"/>
    <col min="13060" max="13060" width="4.625" style="78" customWidth="1"/>
    <col min="13061" max="13061" width="19.625" style="78" customWidth="1"/>
    <col min="13062" max="13062" width="3.125" style="78" customWidth="1"/>
    <col min="13063" max="13063" width="1.625" style="78" customWidth="1"/>
    <col min="13064" max="13065" width="3.125" style="78" customWidth="1"/>
    <col min="13066" max="13066" width="1.625" style="78" customWidth="1"/>
    <col min="13067" max="13068" width="3.125" style="78" customWidth="1"/>
    <col min="13069" max="13069" width="1.625" style="78" customWidth="1"/>
    <col min="13070" max="13071" width="3.125" style="78" customWidth="1"/>
    <col min="13072" max="13072" width="1.625" style="78" customWidth="1"/>
    <col min="13073" max="13074" width="3.125" style="78" customWidth="1"/>
    <col min="13075" max="13075" width="1.625" style="78" customWidth="1"/>
    <col min="13076" max="13077" width="3.125" style="78" customWidth="1"/>
    <col min="13078" max="13078" width="1.625" style="78" customWidth="1"/>
    <col min="13079" max="13079" width="3.125" style="78" customWidth="1"/>
    <col min="13080" max="13088" width="0" style="78" hidden="1" customWidth="1"/>
    <col min="13089" max="13089" width="4.875" style="78" customWidth="1"/>
    <col min="13090" max="13092" width="5" style="78" customWidth="1"/>
    <col min="13093" max="13093" width="4.625" style="78" customWidth="1"/>
    <col min="13094" max="13094" width="5" style="78" customWidth="1"/>
    <col min="13095" max="13095" width="5.375" style="78" customWidth="1"/>
    <col min="13096" max="13096" width="4" style="78" customWidth="1"/>
    <col min="13097" max="13315" width="8.875" style="78"/>
    <col min="13316" max="13316" width="4.625" style="78" customWidth="1"/>
    <col min="13317" max="13317" width="19.625" style="78" customWidth="1"/>
    <col min="13318" max="13318" width="3.125" style="78" customWidth="1"/>
    <col min="13319" max="13319" width="1.625" style="78" customWidth="1"/>
    <col min="13320" max="13321" width="3.125" style="78" customWidth="1"/>
    <col min="13322" max="13322" width="1.625" style="78" customWidth="1"/>
    <col min="13323" max="13324" width="3.125" style="78" customWidth="1"/>
    <col min="13325" max="13325" width="1.625" style="78" customWidth="1"/>
    <col min="13326" max="13327" width="3.125" style="78" customWidth="1"/>
    <col min="13328" max="13328" width="1.625" style="78" customWidth="1"/>
    <col min="13329" max="13330" width="3.125" style="78" customWidth="1"/>
    <col min="13331" max="13331" width="1.625" style="78" customWidth="1"/>
    <col min="13332" max="13333" width="3.125" style="78" customWidth="1"/>
    <col min="13334" max="13334" width="1.625" style="78" customWidth="1"/>
    <col min="13335" max="13335" width="3.125" style="78" customWidth="1"/>
    <col min="13336" max="13344" width="0" style="78" hidden="1" customWidth="1"/>
    <col min="13345" max="13345" width="4.875" style="78" customWidth="1"/>
    <col min="13346" max="13348" width="5" style="78" customWidth="1"/>
    <col min="13349" max="13349" width="4.625" style="78" customWidth="1"/>
    <col min="13350" max="13350" width="5" style="78" customWidth="1"/>
    <col min="13351" max="13351" width="5.375" style="78" customWidth="1"/>
    <col min="13352" max="13352" width="4" style="78" customWidth="1"/>
    <col min="13353" max="13571" width="8.875" style="78"/>
    <col min="13572" max="13572" width="4.625" style="78" customWidth="1"/>
    <col min="13573" max="13573" width="19.625" style="78" customWidth="1"/>
    <col min="13574" max="13574" width="3.125" style="78" customWidth="1"/>
    <col min="13575" max="13575" width="1.625" style="78" customWidth="1"/>
    <col min="13576" max="13577" width="3.125" style="78" customWidth="1"/>
    <col min="13578" max="13578" width="1.625" style="78" customWidth="1"/>
    <col min="13579" max="13580" width="3.125" style="78" customWidth="1"/>
    <col min="13581" max="13581" width="1.625" style="78" customWidth="1"/>
    <col min="13582" max="13583" width="3.125" style="78" customWidth="1"/>
    <col min="13584" max="13584" width="1.625" style="78" customWidth="1"/>
    <col min="13585" max="13586" width="3.125" style="78" customWidth="1"/>
    <col min="13587" max="13587" width="1.625" style="78" customWidth="1"/>
    <col min="13588" max="13589" width="3.125" style="78" customWidth="1"/>
    <col min="13590" max="13590" width="1.625" style="78" customWidth="1"/>
    <col min="13591" max="13591" width="3.125" style="78" customWidth="1"/>
    <col min="13592" max="13600" width="0" style="78" hidden="1" customWidth="1"/>
    <col min="13601" max="13601" width="4.875" style="78" customWidth="1"/>
    <col min="13602" max="13604" width="5" style="78" customWidth="1"/>
    <col min="13605" max="13605" width="4.625" style="78" customWidth="1"/>
    <col min="13606" max="13606" width="5" style="78" customWidth="1"/>
    <col min="13607" max="13607" width="5.375" style="78" customWidth="1"/>
    <col min="13608" max="13608" width="4" style="78" customWidth="1"/>
    <col min="13609" max="13827" width="8.875" style="78"/>
    <col min="13828" max="13828" width="4.625" style="78" customWidth="1"/>
    <col min="13829" max="13829" width="19.625" style="78" customWidth="1"/>
    <col min="13830" max="13830" width="3.125" style="78" customWidth="1"/>
    <col min="13831" max="13831" width="1.625" style="78" customWidth="1"/>
    <col min="13832" max="13833" width="3.125" style="78" customWidth="1"/>
    <col min="13834" max="13834" width="1.625" style="78" customWidth="1"/>
    <col min="13835" max="13836" width="3.125" style="78" customWidth="1"/>
    <col min="13837" max="13837" width="1.625" style="78" customWidth="1"/>
    <col min="13838" max="13839" width="3.125" style="78" customWidth="1"/>
    <col min="13840" max="13840" width="1.625" style="78" customWidth="1"/>
    <col min="13841" max="13842" width="3.125" style="78" customWidth="1"/>
    <col min="13843" max="13843" width="1.625" style="78" customWidth="1"/>
    <col min="13844" max="13845" width="3.125" style="78" customWidth="1"/>
    <col min="13846" max="13846" width="1.625" style="78" customWidth="1"/>
    <col min="13847" max="13847" width="3.125" style="78" customWidth="1"/>
    <col min="13848" max="13856" width="0" style="78" hidden="1" customWidth="1"/>
    <col min="13857" max="13857" width="4.875" style="78" customWidth="1"/>
    <col min="13858" max="13860" width="5" style="78" customWidth="1"/>
    <col min="13861" max="13861" width="4.625" style="78" customWidth="1"/>
    <col min="13862" max="13862" width="5" style="78" customWidth="1"/>
    <col min="13863" max="13863" width="5.375" style="78" customWidth="1"/>
    <col min="13864" max="13864" width="4" style="78" customWidth="1"/>
    <col min="13865" max="14083" width="8.875" style="78"/>
    <col min="14084" max="14084" width="4.625" style="78" customWidth="1"/>
    <col min="14085" max="14085" width="19.625" style="78" customWidth="1"/>
    <col min="14086" max="14086" width="3.125" style="78" customWidth="1"/>
    <col min="14087" max="14087" width="1.625" style="78" customWidth="1"/>
    <col min="14088" max="14089" width="3.125" style="78" customWidth="1"/>
    <col min="14090" max="14090" width="1.625" style="78" customWidth="1"/>
    <col min="14091" max="14092" width="3.125" style="78" customWidth="1"/>
    <col min="14093" max="14093" width="1.625" style="78" customWidth="1"/>
    <col min="14094" max="14095" width="3.125" style="78" customWidth="1"/>
    <col min="14096" max="14096" width="1.625" style="78" customWidth="1"/>
    <col min="14097" max="14098" width="3.125" style="78" customWidth="1"/>
    <col min="14099" max="14099" width="1.625" style="78" customWidth="1"/>
    <col min="14100" max="14101" width="3.125" style="78" customWidth="1"/>
    <col min="14102" max="14102" width="1.625" style="78" customWidth="1"/>
    <col min="14103" max="14103" width="3.125" style="78" customWidth="1"/>
    <col min="14104" max="14112" width="0" style="78" hidden="1" customWidth="1"/>
    <col min="14113" max="14113" width="4.875" style="78" customWidth="1"/>
    <col min="14114" max="14116" width="5" style="78" customWidth="1"/>
    <col min="14117" max="14117" width="4.625" style="78" customWidth="1"/>
    <col min="14118" max="14118" width="5" style="78" customWidth="1"/>
    <col min="14119" max="14119" width="5.375" style="78" customWidth="1"/>
    <col min="14120" max="14120" width="4" style="78" customWidth="1"/>
    <col min="14121" max="14339" width="8.875" style="78"/>
    <col min="14340" max="14340" width="4.625" style="78" customWidth="1"/>
    <col min="14341" max="14341" width="19.625" style="78" customWidth="1"/>
    <col min="14342" max="14342" width="3.125" style="78" customWidth="1"/>
    <col min="14343" max="14343" width="1.625" style="78" customWidth="1"/>
    <col min="14344" max="14345" width="3.125" style="78" customWidth="1"/>
    <col min="14346" max="14346" width="1.625" style="78" customWidth="1"/>
    <col min="14347" max="14348" width="3.125" style="78" customWidth="1"/>
    <col min="14349" max="14349" width="1.625" style="78" customWidth="1"/>
    <col min="14350" max="14351" width="3.125" style="78" customWidth="1"/>
    <col min="14352" max="14352" width="1.625" style="78" customWidth="1"/>
    <col min="14353" max="14354" width="3.125" style="78" customWidth="1"/>
    <col min="14355" max="14355" width="1.625" style="78" customWidth="1"/>
    <col min="14356" max="14357" width="3.125" style="78" customWidth="1"/>
    <col min="14358" max="14358" width="1.625" style="78" customWidth="1"/>
    <col min="14359" max="14359" width="3.125" style="78" customWidth="1"/>
    <col min="14360" max="14368" width="0" style="78" hidden="1" customWidth="1"/>
    <col min="14369" max="14369" width="4.875" style="78" customWidth="1"/>
    <col min="14370" max="14372" width="5" style="78" customWidth="1"/>
    <col min="14373" max="14373" width="4.625" style="78" customWidth="1"/>
    <col min="14374" max="14374" width="5" style="78" customWidth="1"/>
    <col min="14375" max="14375" width="5.375" style="78" customWidth="1"/>
    <col min="14376" max="14376" width="4" style="78" customWidth="1"/>
    <col min="14377" max="14595" width="8.875" style="78"/>
    <col min="14596" max="14596" width="4.625" style="78" customWidth="1"/>
    <col min="14597" max="14597" width="19.625" style="78" customWidth="1"/>
    <col min="14598" max="14598" width="3.125" style="78" customWidth="1"/>
    <col min="14599" max="14599" width="1.625" style="78" customWidth="1"/>
    <col min="14600" max="14601" width="3.125" style="78" customWidth="1"/>
    <col min="14602" max="14602" width="1.625" style="78" customWidth="1"/>
    <col min="14603" max="14604" width="3.125" style="78" customWidth="1"/>
    <col min="14605" max="14605" width="1.625" style="78" customWidth="1"/>
    <col min="14606" max="14607" width="3.125" style="78" customWidth="1"/>
    <col min="14608" max="14608" width="1.625" style="78" customWidth="1"/>
    <col min="14609" max="14610" width="3.125" style="78" customWidth="1"/>
    <col min="14611" max="14611" width="1.625" style="78" customWidth="1"/>
    <col min="14612" max="14613" width="3.125" style="78" customWidth="1"/>
    <col min="14614" max="14614" width="1.625" style="78" customWidth="1"/>
    <col min="14615" max="14615" width="3.125" style="78" customWidth="1"/>
    <col min="14616" max="14624" width="0" style="78" hidden="1" customWidth="1"/>
    <col min="14625" max="14625" width="4.875" style="78" customWidth="1"/>
    <col min="14626" max="14628" width="5" style="78" customWidth="1"/>
    <col min="14629" max="14629" width="4.625" style="78" customWidth="1"/>
    <col min="14630" max="14630" width="5" style="78" customWidth="1"/>
    <col min="14631" max="14631" width="5.375" style="78" customWidth="1"/>
    <col min="14632" max="14632" width="4" style="78" customWidth="1"/>
    <col min="14633" max="14851" width="8.875" style="78"/>
    <col min="14852" max="14852" width="4.625" style="78" customWidth="1"/>
    <col min="14853" max="14853" width="19.625" style="78" customWidth="1"/>
    <col min="14854" max="14854" width="3.125" style="78" customWidth="1"/>
    <col min="14855" max="14855" width="1.625" style="78" customWidth="1"/>
    <col min="14856" max="14857" width="3.125" style="78" customWidth="1"/>
    <col min="14858" max="14858" width="1.625" style="78" customWidth="1"/>
    <col min="14859" max="14860" width="3.125" style="78" customWidth="1"/>
    <col min="14861" max="14861" width="1.625" style="78" customWidth="1"/>
    <col min="14862" max="14863" width="3.125" style="78" customWidth="1"/>
    <col min="14864" max="14864" width="1.625" style="78" customWidth="1"/>
    <col min="14865" max="14866" width="3.125" style="78" customWidth="1"/>
    <col min="14867" max="14867" width="1.625" style="78" customWidth="1"/>
    <col min="14868" max="14869" width="3.125" style="78" customWidth="1"/>
    <col min="14870" max="14870" width="1.625" style="78" customWidth="1"/>
    <col min="14871" max="14871" width="3.125" style="78" customWidth="1"/>
    <col min="14872" max="14880" width="0" style="78" hidden="1" customWidth="1"/>
    <col min="14881" max="14881" width="4.875" style="78" customWidth="1"/>
    <col min="14882" max="14884" width="5" style="78" customWidth="1"/>
    <col min="14885" max="14885" width="4.625" style="78" customWidth="1"/>
    <col min="14886" max="14886" width="5" style="78" customWidth="1"/>
    <col min="14887" max="14887" width="5.375" style="78" customWidth="1"/>
    <col min="14888" max="14888" width="4" style="78" customWidth="1"/>
    <col min="14889" max="15107" width="8.875" style="78"/>
    <col min="15108" max="15108" width="4.625" style="78" customWidth="1"/>
    <col min="15109" max="15109" width="19.625" style="78" customWidth="1"/>
    <col min="15110" max="15110" width="3.125" style="78" customWidth="1"/>
    <col min="15111" max="15111" width="1.625" style="78" customWidth="1"/>
    <col min="15112" max="15113" width="3.125" style="78" customWidth="1"/>
    <col min="15114" max="15114" width="1.625" style="78" customWidth="1"/>
    <col min="15115" max="15116" width="3.125" style="78" customWidth="1"/>
    <col min="15117" max="15117" width="1.625" style="78" customWidth="1"/>
    <col min="15118" max="15119" width="3.125" style="78" customWidth="1"/>
    <col min="15120" max="15120" width="1.625" style="78" customWidth="1"/>
    <col min="15121" max="15122" width="3.125" style="78" customWidth="1"/>
    <col min="15123" max="15123" width="1.625" style="78" customWidth="1"/>
    <col min="15124" max="15125" width="3.125" style="78" customWidth="1"/>
    <col min="15126" max="15126" width="1.625" style="78" customWidth="1"/>
    <col min="15127" max="15127" width="3.125" style="78" customWidth="1"/>
    <col min="15128" max="15136" width="0" style="78" hidden="1" customWidth="1"/>
    <col min="15137" max="15137" width="4.875" style="78" customWidth="1"/>
    <col min="15138" max="15140" width="5" style="78" customWidth="1"/>
    <col min="15141" max="15141" width="4.625" style="78" customWidth="1"/>
    <col min="15142" max="15142" width="5" style="78" customWidth="1"/>
    <col min="15143" max="15143" width="5.375" style="78" customWidth="1"/>
    <col min="15144" max="15144" width="4" style="78" customWidth="1"/>
    <col min="15145" max="15363" width="8.875" style="78"/>
    <col min="15364" max="15364" width="4.625" style="78" customWidth="1"/>
    <col min="15365" max="15365" width="19.625" style="78" customWidth="1"/>
    <col min="15366" max="15366" width="3.125" style="78" customWidth="1"/>
    <col min="15367" max="15367" width="1.625" style="78" customWidth="1"/>
    <col min="15368" max="15369" width="3.125" style="78" customWidth="1"/>
    <col min="15370" max="15370" width="1.625" style="78" customWidth="1"/>
    <col min="15371" max="15372" width="3.125" style="78" customWidth="1"/>
    <col min="15373" max="15373" width="1.625" style="78" customWidth="1"/>
    <col min="15374" max="15375" width="3.125" style="78" customWidth="1"/>
    <col min="15376" max="15376" width="1.625" style="78" customWidth="1"/>
    <col min="15377" max="15378" width="3.125" style="78" customWidth="1"/>
    <col min="15379" max="15379" width="1.625" style="78" customWidth="1"/>
    <col min="15380" max="15381" width="3.125" style="78" customWidth="1"/>
    <col min="15382" max="15382" width="1.625" style="78" customWidth="1"/>
    <col min="15383" max="15383" width="3.125" style="78" customWidth="1"/>
    <col min="15384" max="15392" width="0" style="78" hidden="1" customWidth="1"/>
    <col min="15393" max="15393" width="4.875" style="78" customWidth="1"/>
    <col min="15394" max="15396" width="5" style="78" customWidth="1"/>
    <col min="15397" max="15397" width="4.625" style="78" customWidth="1"/>
    <col min="15398" max="15398" width="5" style="78" customWidth="1"/>
    <col min="15399" max="15399" width="5.375" style="78" customWidth="1"/>
    <col min="15400" max="15400" width="4" style="78" customWidth="1"/>
    <col min="15401" max="15619" width="8.875" style="78"/>
    <col min="15620" max="15620" width="4.625" style="78" customWidth="1"/>
    <col min="15621" max="15621" width="19.625" style="78" customWidth="1"/>
    <col min="15622" max="15622" width="3.125" style="78" customWidth="1"/>
    <col min="15623" max="15623" width="1.625" style="78" customWidth="1"/>
    <col min="15624" max="15625" width="3.125" style="78" customWidth="1"/>
    <col min="15626" max="15626" width="1.625" style="78" customWidth="1"/>
    <col min="15627" max="15628" width="3.125" style="78" customWidth="1"/>
    <col min="15629" max="15629" width="1.625" style="78" customWidth="1"/>
    <col min="15630" max="15631" width="3.125" style="78" customWidth="1"/>
    <col min="15632" max="15632" width="1.625" style="78" customWidth="1"/>
    <col min="15633" max="15634" width="3.125" style="78" customWidth="1"/>
    <col min="15635" max="15635" width="1.625" style="78" customWidth="1"/>
    <col min="15636" max="15637" width="3.125" style="78" customWidth="1"/>
    <col min="15638" max="15638" width="1.625" style="78" customWidth="1"/>
    <col min="15639" max="15639" width="3.125" style="78" customWidth="1"/>
    <col min="15640" max="15648" width="0" style="78" hidden="1" customWidth="1"/>
    <col min="15649" max="15649" width="4.875" style="78" customWidth="1"/>
    <col min="15650" max="15652" width="5" style="78" customWidth="1"/>
    <col min="15653" max="15653" width="4.625" style="78" customWidth="1"/>
    <col min="15654" max="15654" width="5" style="78" customWidth="1"/>
    <col min="15655" max="15655" width="5.375" style="78" customWidth="1"/>
    <col min="15656" max="15656" width="4" style="78" customWidth="1"/>
    <col min="15657" max="15875" width="8.875" style="78"/>
    <col min="15876" max="15876" width="4.625" style="78" customWidth="1"/>
    <col min="15877" max="15877" width="19.625" style="78" customWidth="1"/>
    <col min="15878" max="15878" width="3.125" style="78" customWidth="1"/>
    <col min="15879" max="15879" width="1.625" style="78" customWidth="1"/>
    <col min="15880" max="15881" width="3.125" style="78" customWidth="1"/>
    <col min="15882" max="15882" width="1.625" style="78" customWidth="1"/>
    <col min="15883" max="15884" width="3.125" style="78" customWidth="1"/>
    <col min="15885" max="15885" width="1.625" style="78" customWidth="1"/>
    <col min="15886" max="15887" width="3.125" style="78" customWidth="1"/>
    <col min="15888" max="15888" width="1.625" style="78" customWidth="1"/>
    <col min="15889" max="15890" width="3.125" style="78" customWidth="1"/>
    <col min="15891" max="15891" width="1.625" style="78" customWidth="1"/>
    <col min="15892" max="15893" width="3.125" style="78" customWidth="1"/>
    <col min="15894" max="15894" width="1.625" style="78" customWidth="1"/>
    <col min="15895" max="15895" width="3.125" style="78" customWidth="1"/>
    <col min="15896" max="15904" width="0" style="78" hidden="1" customWidth="1"/>
    <col min="15905" max="15905" width="4.875" style="78" customWidth="1"/>
    <col min="15906" max="15908" width="5" style="78" customWidth="1"/>
    <col min="15909" max="15909" width="4.625" style="78" customWidth="1"/>
    <col min="15910" max="15910" width="5" style="78" customWidth="1"/>
    <col min="15911" max="15911" width="5.375" style="78" customWidth="1"/>
    <col min="15912" max="15912" width="4" style="78" customWidth="1"/>
    <col min="15913" max="16131" width="8.875" style="78"/>
    <col min="16132" max="16132" width="4.625" style="78" customWidth="1"/>
    <col min="16133" max="16133" width="19.625" style="78" customWidth="1"/>
    <col min="16134" max="16134" width="3.125" style="78" customWidth="1"/>
    <col min="16135" max="16135" width="1.625" style="78" customWidth="1"/>
    <col min="16136" max="16137" width="3.125" style="78" customWidth="1"/>
    <col min="16138" max="16138" width="1.625" style="78" customWidth="1"/>
    <col min="16139" max="16140" width="3.125" style="78" customWidth="1"/>
    <col min="16141" max="16141" width="1.625" style="78" customWidth="1"/>
    <col min="16142" max="16143" width="3.125" style="78" customWidth="1"/>
    <col min="16144" max="16144" width="1.625" style="78" customWidth="1"/>
    <col min="16145" max="16146" width="3.125" style="78" customWidth="1"/>
    <col min="16147" max="16147" width="1.625" style="78" customWidth="1"/>
    <col min="16148" max="16149" width="3.125" style="78" customWidth="1"/>
    <col min="16150" max="16150" width="1.625" style="78" customWidth="1"/>
    <col min="16151" max="16151" width="3.125" style="78" customWidth="1"/>
    <col min="16152" max="16160" width="0" style="78" hidden="1" customWidth="1"/>
    <col min="16161" max="16161" width="4.875" style="78" customWidth="1"/>
    <col min="16162" max="16164" width="5" style="78" customWidth="1"/>
    <col min="16165" max="16165" width="4.625" style="78" customWidth="1"/>
    <col min="16166" max="16166" width="5" style="78" customWidth="1"/>
    <col min="16167" max="16167" width="5.375" style="78" customWidth="1"/>
    <col min="16168" max="16168" width="4" style="78" customWidth="1"/>
    <col min="16169" max="16384" width="8.875" style="78"/>
  </cols>
  <sheetData>
    <row r="1" spans="1:40" ht="31.9" customHeight="1">
      <c r="B1" s="278" t="s">
        <v>105</v>
      </c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  <c r="AF1" s="278"/>
      <c r="AG1" s="278"/>
      <c r="AH1" s="278"/>
      <c r="AI1" s="278"/>
      <c r="AJ1" s="278"/>
      <c r="AK1" s="278"/>
      <c r="AL1" s="278"/>
      <c r="AM1" s="278"/>
    </row>
    <row r="2" spans="1:40" ht="12.6" customHeight="1"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</row>
    <row r="3" spans="1:40" ht="14.25" thickBot="1">
      <c r="B3" s="80">
        <f ca="1">TODAY()</f>
        <v>45945</v>
      </c>
      <c r="C3" s="81"/>
      <c r="D3" s="81"/>
      <c r="E3" s="81"/>
      <c r="F3" s="81"/>
      <c r="G3" s="81"/>
      <c r="H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M3" s="82" t="s">
        <v>106</v>
      </c>
    </row>
    <row r="4" spans="1:40" ht="129.94999999999999" customHeight="1">
      <c r="B4" s="83" t="s">
        <v>107</v>
      </c>
      <c r="C4" s="279" t="str">
        <f>B5</f>
        <v>ＬＣジュニア</v>
      </c>
      <c r="D4" s="280"/>
      <c r="E4" s="281"/>
      <c r="F4" s="279" t="str">
        <f>B7</f>
        <v>リトルロジャース</v>
      </c>
      <c r="G4" s="280"/>
      <c r="H4" s="281"/>
      <c r="I4" s="279" t="str">
        <f>B9</f>
        <v>サンジュニア</v>
      </c>
      <c r="J4" s="280"/>
      <c r="K4" s="281"/>
      <c r="L4" s="279" t="str">
        <f>B11</f>
        <v>サンダーボーイズ</v>
      </c>
      <c r="M4" s="280"/>
      <c r="N4" s="281"/>
      <c r="O4" s="279" t="str">
        <f>B13</f>
        <v>フェニックス</v>
      </c>
      <c r="P4" s="280"/>
      <c r="Q4" s="281"/>
      <c r="R4" s="279" t="str">
        <f>B15</f>
        <v>ジャニーズ</v>
      </c>
      <c r="S4" s="280"/>
      <c r="T4" s="281"/>
      <c r="U4" s="279" t="str">
        <f>B17</f>
        <v>浅草ブレイカーズ</v>
      </c>
      <c r="V4" s="280"/>
      <c r="W4" s="281"/>
      <c r="X4" s="275" t="str">
        <f>B19</f>
        <v>浅草ベースボールクラブ</v>
      </c>
      <c r="Y4" s="276"/>
      <c r="Z4" s="277"/>
      <c r="AA4" s="279" t="str">
        <f>B21</f>
        <v>上野＆ビーバーズ</v>
      </c>
      <c r="AB4" s="280"/>
      <c r="AC4" s="281"/>
      <c r="AD4" s="275" t="str">
        <f>B23</f>
        <v>台東レインボーズ</v>
      </c>
      <c r="AE4" s="276"/>
      <c r="AF4" s="277"/>
      <c r="AG4" s="85" t="s">
        <v>63</v>
      </c>
      <c r="AH4" s="86" t="s">
        <v>64</v>
      </c>
      <c r="AI4" s="86" t="s">
        <v>65</v>
      </c>
      <c r="AJ4" s="87" t="s">
        <v>66</v>
      </c>
      <c r="AK4" s="88" t="s">
        <v>67</v>
      </c>
      <c r="AL4" s="84" t="s">
        <v>68</v>
      </c>
      <c r="AM4" s="89" t="s">
        <v>69</v>
      </c>
      <c r="AN4" s="78" t="s">
        <v>108</v>
      </c>
    </row>
    <row r="5" spans="1:40" ht="26.45" customHeight="1">
      <c r="A5" s="247">
        <v>1</v>
      </c>
      <c r="B5" s="265" t="s">
        <v>109</v>
      </c>
      <c r="C5" s="208" t="s">
        <v>110</v>
      </c>
      <c r="D5" s="209"/>
      <c r="E5" s="210"/>
      <c r="F5" s="91"/>
      <c r="G5" s="92" t="s">
        <v>111</v>
      </c>
      <c r="H5" s="93"/>
      <c r="I5" s="94">
        <v>4</v>
      </c>
      <c r="J5" s="95" t="s">
        <v>111</v>
      </c>
      <c r="K5" s="96">
        <v>9</v>
      </c>
      <c r="L5" s="94">
        <v>2</v>
      </c>
      <c r="M5" s="95" t="s">
        <v>111</v>
      </c>
      <c r="N5" s="96">
        <v>8</v>
      </c>
      <c r="O5" s="94">
        <v>5</v>
      </c>
      <c r="P5" s="95" t="s">
        <v>111</v>
      </c>
      <c r="Q5" s="96">
        <v>9</v>
      </c>
      <c r="R5" s="94">
        <v>3</v>
      </c>
      <c r="S5" s="95" t="s">
        <v>111</v>
      </c>
      <c r="T5" s="96">
        <v>18</v>
      </c>
      <c r="U5" s="94">
        <v>3</v>
      </c>
      <c r="V5" s="95" t="s">
        <v>75</v>
      </c>
      <c r="W5" s="96">
        <v>6</v>
      </c>
      <c r="X5" s="94">
        <v>0</v>
      </c>
      <c r="Y5" s="95" t="s">
        <v>75</v>
      </c>
      <c r="Z5" s="96">
        <v>11</v>
      </c>
      <c r="AA5" s="91"/>
      <c r="AB5" s="92" t="s">
        <v>112</v>
      </c>
      <c r="AC5" s="93"/>
      <c r="AD5" s="94">
        <v>11</v>
      </c>
      <c r="AE5" s="95" t="s">
        <v>75</v>
      </c>
      <c r="AF5" s="96">
        <v>3</v>
      </c>
      <c r="AG5" s="214">
        <f>COUNTIF(C5:AF6,"○")</f>
        <v>1</v>
      </c>
      <c r="AH5" s="198">
        <f>COUNTIF(C5:AF6,"●")</f>
        <v>6</v>
      </c>
      <c r="AI5" s="198">
        <f>COUNTIF(C5:AF6,"△")</f>
        <v>0</v>
      </c>
      <c r="AJ5" s="198">
        <f>+AG5*3+AI5*1</f>
        <v>3</v>
      </c>
      <c r="AK5" s="228">
        <f>H5+K5+N5+AC5+W5+Z5+T5+Q5+AF5</f>
        <v>64</v>
      </c>
      <c r="AL5" s="198">
        <f>F5+I5+L5+X5+O5+R5+U5+AA5+AD5</f>
        <v>28</v>
      </c>
      <c r="AM5" s="274"/>
      <c r="AN5" s="243">
        <f>9-COUNTA(C6:AF6)</f>
        <v>0</v>
      </c>
    </row>
    <row r="6" spans="1:40" ht="26.45" customHeight="1">
      <c r="A6" s="247"/>
      <c r="B6" s="265"/>
      <c r="C6" s="211"/>
      <c r="D6" s="212"/>
      <c r="E6" s="213"/>
      <c r="F6" s="262" t="s">
        <v>75</v>
      </c>
      <c r="G6" s="263"/>
      <c r="H6" s="264"/>
      <c r="I6" s="203" t="s">
        <v>76</v>
      </c>
      <c r="J6" s="204"/>
      <c r="K6" s="205"/>
      <c r="L6" s="203" t="s">
        <v>76</v>
      </c>
      <c r="M6" s="204"/>
      <c r="N6" s="205"/>
      <c r="O6" s="203" t="s">
        <v>76</v>
      </c>
      <c r="P6" s="204"/>
      <c r="Q6" s="205"/>
      <c r="R6" s="203" t="s">
        <v>76</v>
      </c>
      <c r="S6" s="204"/>
      <c r="T6" s="205"/>
      <c r="U6" s="203" t="s">
        <v>76</v>
      </c>
      <c r="V6" s="204"/>
      <c r="W6" s="205"/>
      <c r="X6" s="203" t="s">
        <v>76</v>
      </c>
      <c r="Y6" s="204"/>
      <c r="Z6" s="205"/>
      <c r="AA6" s="262" t="s">
        <v>75</v>
      </c>
      <c r="AB6" s="263"/>
      <c r="AC6" s="264"/>
      <c r="AD6" s="203" t="s">
        <v>72</v>
      </c>
      <c r="AE6" s="204"/>
      <c r="AF6" s="205"/>
      <c r="AG6" s="215"/>
      <c r="AH6" s="199"/>
      <c r="AI6" s="199"/>
      <c r="AJ6" s="199"/>
      <c r="AK6" s="229"/>
      <c r="AL6" s="199"/>
      <c r="AM6" s="270"/>
      <c r="AN6" s="243"/>
    </row>
    <row r="7" spans="1:40" ht="26.45" customHeight="1">
      <c r="A7" s="247">
        <v>2</v>
      </c>
      <c r="B7" s="265" t="s">
        <v>113</v>
      </c>
      <c r="C7" s="91"/>
      <c r="D7" s="92" t="s">
        <v>111</v>
      </c>
      <c r="E7" s="93"/>
      <c r="F7" s="208" t="s">
        <v>110</v>
      </c>
      <c r="G7" s="209"/>
      <c r="H7" s="210"/>
      <c r="I7" s="94">
        <v>14</v>
      </c>
      <c r="J7" s="95" t="s">
        <v>111</v>
      </c>
      <c r="K7" s="96">
        <v>3</v>
      </c>
      <c r="L7" s="94">
        <v>9</v>
      </c>
      <c r="M7" s="95" t="s">
        <v>111</v>
      </c>
      <c r="N7" s="96">
        <v>1</v>
      </c>
      <c r="O7" s="94">
        <v>12</v>
      </c>
      <c r="P7" s="95" t="s">
        <v>111</v>
      </c>
      <c r="Q7" s="96">
        <v>4</v>
      </c>
      <c r="R7" s="94">
        <v>6</v>
      </c>
      <c r="S7" s="95" t="s">
        <v>111</v>
      </c>
      <c r="T7" s="96">
        <v>2</v>
      </c>
      <c r="U7" s="94">
        <v>13</v>
      </c>
      <c r="V7" s="95" t="s">
        <v>75</v>
      </c>
      <c r="W7" s="96">
        <v>3</v>
      </c>
      <c r="X7" s="94">
        <v>6</v>
      </c>
      <c r="Y7" s="95" t="s">
        <v>75</v>
      </c>
      <c r="Z7" s="96">
        <v>5</v>
      </c>
      <c r="AA7" s="94">
        <v>13</v>
      </c>
      <c r="AB7" s="95" t="s">
        <v>112</v>
      </c>
      <c r="AC7" s="96">
        <v>0</v>
      </c>
      <c r="AD7" s="94">
        <v>12</v>
      </c>
      <c r="AE7" s="95" t="s">
        <v>75</v>
      </c>
      <c r="AF7" s="96">
        <v>2</v>
      </c>
      <c r="AG7" s="214">
        <f t="shared" ref="AG7" si="0">COUNTIF(C7:AF8,"○")</f>
        <v>8</v>
      </c>
      <c r="AH7" s="198">
        <f t="shared" ref="AH7" si="1">COUNTIF(C7:AF8,"●")</f>
        <v>0</v>
      </c>
      <c r="AI7" s="198">
        <f t="shared" ref="AI7" si="2">COUNTIF(C7:AF8,"△")</f>
        <v>0</v>
      </c>
      <c r="AJ7" s="198">
        <f>+AG7*3+AI7*1</f>
        <v>24</v>
      </c>
      <c r="AK7" s="228">
        <f>AC7+Z7+Q7+E7+K7+W7+N7+T7+AF7</f>
        <v>20</v>
      </c>
      <c r="AL7" s="198">
        <f>C7+I7+L7+X7+O7+R7+U7+AA7+AD7</f>
        <v>85</v>
      </c>
      <c r="AM7" s="269"/>
      <c r="AN7" s="243">
        <f>9-COUNTA(C8:AF8)</f>
        <v>0</v>
      </c>
    </row>
    <row r="8" spans="1:40" ht="26.45" customHeight="1">
      <c r="A8" s="247"/>
      <c r="B8" s="265"/>
      <c r="C8" s="262" t="s">
        <v>75</v>
      </c>
      <c r="D8" s="263"/>
      <c r="E8" s="264"/>
      <c r="F8" s="211"/>
      <c r="G8" s="212"/>
      <c r="H8" s="213"/>
      <c r="I8" s="203" t="s">
        <v>72</v>
      </c>
      <c r="J8" s="204"/>
      <c r="K8" s="205"/>
      <c r="L8" s="203" t="s">
        <v>72</v>
      </c>
      <c r="M8" s="204"/>
      <c r="N8" s="205"/>
      <c r="O8" s="203" t="s">
        <v>72</v>
      </c>
      <c r="P8" s="204"/>
      <c r="Q8" s="205"/>
      <c r="R8" s="203" t="s">
        <v>72</v>
      </c>
      <c r="S8" s="204"/>
      <c r="T8" s="205"/>
      <c r="U8" s="203" t="s">
        <v>72</v>
      </c>
      <c r="V8" s="204"/>
      <c r="W8" s="205"/>
      <c r="X8" s="203" t="s">
        <v>72</v>
      </c>
      <c r="Y8" s="204"/>
      <c r="Z8" s="205"/>
      <c r="AA8" s="203" t="s">
        <v>72</v>
      </c>
      <c r="AB8" s="204"/>
      <c r="AC8" s="205"/>
      <c r="AD8" s="203" t="s">
        <v>72</v>
      </c>
      <c r="AE8" s="204"/>
      <c r="AF8" s="205"/>
      <c r="AG8" s="215"/>
      <c r="AH8" s="199"/>
      <c r="AI8" s="199"/>
      <c r="AJ8" s="199"/>
      <c r="AK8" s="229"/>
      <c r="AL8" s="199"/>
      <c r="AM8" s="270"/>
      <c r="AN8" s="243"/>
    </row>
    <row r="9" spans="1:40" ht="26.45" customHeight="1">
      <c r="A9" s="247">
        <v>3</v>
      </c>
      <c r="B9" s="265" t="s">
        <v>114</v>
      </c>
      <c r="C9" s="94">
        <v>9</v>
      </c>
      <c r="D9" s="95" t="s">
        <v>111</v>
      </c>
      <c r="E9" s="96">
        <v>4</v>
      </c>
      <c r="F9" s="94">
        <v>3</v>
      </c>
      <c r="G9" s="95" t="s">
        <v>111</v>
      </c>
      <c r="H9" s="96">
        <v>14</v>
      </c>
      <c r="I9" s="208" t="s">
        <v>110</v>
      </c>
      <c r="J9" s="209"/>
      <c r="K9" s="210"/>
      <c r="L9" s="94">
        <v>9</v>
      </c>
      <c r="M9" s="95" t="s">
        <v>111</v>
      </c>
      <c r="N9" s="96">
        <v>2</v>
      </c>
      <c r="O9" s="94">
        <v>2</v>
      </c>
      <c r="P9" s="95" t="s">
        <v>111</v>
      </c>
      <c r="Q9" s="96">
        <v>3</v>
      </c>
      <c r="R9" s="91"/>
      <c r="S9" s="92" t="s">
        <v>111</v>
      </c>
      <c r="T9" s="93"/>
      <c r="U9" s="94">
        <v>3</v>
      </c>
      <c r="V9" s="95" t="s">
        <v>75</v>
      </c>
      <c r="W9" s="96">
        <v>4</v>
      </c>
      <c r="X9" s="94">
        <v>9</v>
      </c>
      <c r="Y9" s="95" t="s">
        <v>75</v>
      </c>
      <c r="Z9" s="96">
        <v>14</v>
      </c>
      <c r="AA9" s="94">
        <v>14</v>
      </c>
      <c r="AB9" s="95" t="s">
        <v>112</v>
      </c>
      <c r="AC9" s="96">
        <v>1</v>
      </c>
      <c r="AD9" s="94">
        <v>13</v>
      </c>
      <c r="AE9" s="95" t="s">
        <v>75</v>
      </c>
      <c r="AF9" s="96">
        <v>5</v>
      </c>
      <c r="AG9" s="214">
        <f t="shared" ref="AG9" si="3">COUNTIF(C9:AF10,"○")</f>
        <v>4</v>
      </c>
      <c r="AH9" s="198">
        <f t="shared" ref="AH9" si="4">COUNTIF(C9:AF10,"●")</f>
        <v>4</v>
      </c>
      <c r="AI9" s="198">
        <f t="shared" ref="AI9" si="5">COUNTIF(C9:AF10,"△")</f>
        <v>0</v>
      </c>
      <c r="AJ9" s="198">
        <f>+AG9*3+AI9*1</f>
        <v>12</v>
      </c>
      <c r="AK9" s="228">
        <f>Z9+W9+N9+E9+H9+Q9+T9+AC9+AF9</f>
        <v>47</v>
      </c>
      <c r="AL9" s="198">
        <f>F9+C9+L9+X9+O9+R9+U9+AA9+AD9</f>
        <v>62</v>
      </c>
      <c r="AM9" s="269"/>
      <c r="AN9" s="243">
        <f t="shared" ref="AN9" si="6">9-COUNTA(C10:AF10)</f>
        <v>0</v>
      </c>
    </row>
    <row r="10" spans="1:40" ht="26.45" customHeight="1">
      <c r="A10" s="247"/>
      <c r="B10" s="265"/>
      <c r="C10" s="203" t="s">
        <v>72</v>
      </c>
      <c r="D10" s="204"/>
      <c r="E10" s="205"/>
      <c r="F10" s="203" t="s">
        <v>76</v>
      </c>
      <c r="G10" s="204"/>
      <c r="H10" s="205"/>
      <c r="I10" s="211"/>
      <c r="J10" s="212"/>
      <c r="K10" s="213"/>
      <c r="L10" s="203" t="s">
        <v>72</v>
      </c>
      <c r="M10" s="204"/>
      <c r="N10" s="205"/>
      <c r="O10" s="203" t="s">
        <v>76</v>
      </c>
      <c r="P10" s="204"/>
      <c r="Q10" s="205"/>
      <c r="R10" s="262" t="s">
        <v>75</v>
      </c>
      <c r="S10" s="263"/>
      <c r="T10" s="264"/>
      <c r="U10" s="203" t="s">
        <v>76</v>
      </c>
      <c r="V10" s="204"/>
      <c r="W10" s="205"/>
      <c r="X10" s="203" t="s">
        <v>76</v>
      </c>
      <c r="Y10" s="204"/>
      <c r="Z10" s="205"/>
      <c r="AA10" s="203" t="s">
        <v>72</v>
      </c>
      <c r="AB10" s="204"/>
      <c r="AC10" s="205"/>
      <c r="AD10" s="203" t="s">
        <v>72</v>
      </c>
      <c r="AE10" s="204"/>
      <c r="AF10" s="205"/>
      <c r="AG10" s="215"/>
      <c r="AH10" s="199"/>
      <c r="AI10" s="199"/>
      <c r="AJ10" s="199"/>
      <c r="AK10" s="229"/>
      <c r="AL10" s="199"/>
      <c r="AM10" s="270"/>
      <c r="AN10" s="243"/>
    </row>
    <row r="11" spans="1:40" ht="26.45" customHeight="1">
      <c r="A11" s="247">
        <v>4</v>
      </c>
      <c r="B11" s="265" t="s">
        <v>115</v>
      </c>
      <c r="C11" s="94">
        <v>8</v>
      </c>
      <c r="D11" s="95" t="s">
        <v>111</v>
      </c>
      <c r="E11" s="96">
        <v>2</v>
      </c>
      <c r="F11" s="94">
        <v>1</v>
      </c>
      <c r="G11" s="95" t="s">
        <v>111</v>
      </c>
      <c r="H11" s="96">
        <v>9</v>
      </c>
      <c r="I11" s="94">
        <v>2</v>
      </c>
      <c r="J11" s="95" t="s">
        <v>111</v>
      </c>
      <c r="K11" s="96">
        <v>9</v>
      </c>
      <c r="L11" s="208" t="s">
        <v>110</v>
      </c>
      <c r="M11" s="209"/>
      <c r="N11" s="210"/>
      <c r="O11" s="94"/>
      <c r="P11" s="95" t="s">
        <v>111</v>
      </c>
      <c r="Q11" s="96"/>
      <c r="R11" s="94">
        <v>3</v>
      </c>
      <c r="S11" s="95" t="s">
        <v>111</v>
      </c>
      <c r="T11" s="96">
        <v>15</v>
      </c>
      <c r="U11" s="94">
        <v>10</v>
      </c>
      <c r="V11" s="95" t="s">
        <v>75</v>
      </c>
      <c r="W11" s="96">
        <v>3</v>
      </c>
      <c r="X11" s="94">
        <v>0</v>
      </c>
      <c r="Y11" s="95" t="s">
        <v>75</v>
      </c>
      <c r="Z11" s="96">
        <v>15</v>
      </c>
      <c r="AA11" s="94">
        <v>10</v>
      </c>
      <c r="AB11" s="95" t="s">
        <v>112</v>
      </c>
      <c r="AC11" s="96">
        <v>1</v>
      </c>
      <c r="AD11" s="94">
        <v>14</v>
      </c>
      <c r="AE11" s="95" t="s">
        <v>75</v>
      </c>
      <c r="AF11" s="96">
        <v>6</v>
      </c>
      <c r="AG11" s="214">
        <f>COUNTIF(C11:AF12,"○")</f>
        <v>4</v>
      </c>
      <c r="AH11" s="198">
        <f t="shared" ref="AH11" si="7">COUNTIF(C11:AF12,"●")</f>
        <v>4</v>
      </c>
      <c r="AI11" s="198">
        <f t="shared" ref="AI11" si="8">COUNTIF(C11:AF12,"△")</f>
        <v>0</v>
      </c>
      <c r="AJ11" s="198">
        <f>+AG11*3+AI11*1</f>
        <v>12</v>
      </c>
      <c r="AK11" s="198">
        <f>T11+Q11+K11+E11+H11+W11+Z11+AC11+AF11</f>
        <v>60</v>
      </c>
      <c r="AL11" s="198">
        <f>F11+I11+O11+X11+C11+R11+U11+AA11+AD11</f>
        <v>48</v>
      </c>
      <c r="AM11" s="271"/>
      <c r="AN11" s="243">
        <f t="shared" ref="AN11" si="9">9-COUNTA(C12:AF12)</f>
        <v>1</v>
      </c>
    </row>
    <row r="12" spans="1:40" ht="26.45" customHeight="1">
      <c r="A12" s="247"/>
      <c r="B12" s="265"/>
      <c r="C12" s="203" t="s">
        <v>72</v>
      </c>
      <c r="D12" s="204"/>
      <c r="E12" s="205"/>
      <c r="F12" s="203" t="s">
        <v>76</v>
      </c>
      <c r="G12" s="204"/>
      <c r="H12" s="205"/>
      <c r="I12" s="203" t="s">
        <v>76</v>
      </c>
      <c r="J12" s="204"/>
      <c r="K12" s="205"/>
      <c r="L12" s="211"/>
      <c r="M12" s="212"/>
      <c r="N12" s="213"/>
      <c r="O12" s="203"/>
      <c r="P12" s="204"/>
      <c r="Q12" s="205"/>
      <c r="R12" s="203" t="s">
        <v>76</v>
      </c>
      <c r="S12" s="204"/>
      <c r="T12" s="205"/>
      <c r="U12" s="203" t="s">
        <v>72</v>
      </c>
      <c r="V12" s="204"/>
      <c r="W12" s="205"/>
      <c r="X12" s="203" t="s">
        <v>76</v>
      </c>
      <c r="Y12" s="204"/>
      <c r="Z12" s="205"/>
      <c r="AA12" s="203" t="s">
        <v>72</v>
      </c>
      <c r="AB12" s="204"/>
      <c r="AC12" s="205"/>
      <c r="AD12" s="203" t="s">
        <v>72</v>
      </c>
      <c r="AE12" s="204"/>
      <c r="AF12" s="205"/>
      <c r="AG12" s="215"/>
      <c r="AH12" s="199"/>
      <c r="AI12" s="199"/>
      <c r="AJ12" s="199"/>
      <c r="AK12" s="199"/>
      <c r="AL12" s="199"/>
      <c r="AM12" s="272"/>
      <c r="AN12" s="243"/>
    </row>
    <row r="13" spans="1:40" ht="26.45" customHeight="1">
      <c r="A13" s="247">
        <v>5</v>
      </c>
      <c r="B13" s="273" t="s">
        <v>116</v>
      </c>
      <c r="C13" s="94">
        <v>9</v>
      </c>
      <c r="D13" s="95" t="s">
        <v>111</v>
      </c>
      <c r="E13" s="96">
        <v>5</v>
      </c>
      <c r="F13" s="94">
        <v>4</v>
      </c>
      <c r="G13" s="95" t="s">
        <v>111</v>
      </c>
      <c r="H13" s="96">
        <v>12</v>
      </c>
      <c r="I13" s="94">
        <v>3</v>
      </c>
      <c r="J13" s="95" t="s">
        <v>111</v>
      </c>
      <c r="K13" s="96">
        <v>2</v>
      </c>
      <c r="L13" s="94"/>
      <c r="M13" s="95" t="s">
        <v>111</v>
      </c>
      <c r="N13" s="96"/>
      <c r="O13" s="208" t="s">
        <v>110</v>
      </c>
      <c r="P13" s="209"/>
      <c r="Q13" s="210"/>
      <c r="R13" s="94">
        <v>7</v>
      </c>
      <c r="S13" s="95" t="s">
        <v>111</v>
      </c>
      <c r="T13" s="96">
        <v>8</v>
      </c>
      <c r="U13" s="94">
        <v>10</v>
      </c>
      <c r="V13" s="95" t="s">
        <v>75</v>
      </c>
      <c r="W13" s="96">
        <v>7</v>
      </c>
      <c r="X13" s="94">
        <v>4</v>
      </c>
      <c r="Y13" s="95" t="s">
        <v>75</v>
      </c>
      <c r="Z13" s="96">
        <v>5</v>
      </c>
      <c r="AA13" s="94">
        <v>13</v>
      </c>
      <c r="AB13" s="95" t="s">
        <v>112</v>
      </c>
      <c r="AC13" s="96">
        <v>4</v>
      </c>
      <c r="AD13" s="94">
        <v>19</v>
      </c>
      <c r="AE13" s="95" t="s">
        <v>75</v>
      </c>
      <c r="AF13" s="96">
        <v>1</v>
      </c>
      <c r="AG13" s="214">
        <f t="shared" ref="AG13" si="10">COUNTIF(C13:AF14,"○")</f>
        <v>5</v>
      </c>
      <c r="AH13" s="198">
        <f t="shared" ref="AH13" si="11">COUNTIF(C13:AF14,"●")</f>
        <v>3</v>
      </c>
      <c r="AI13" s="198">
        <f t="shared" ref="AI13" si="12">COUNTIF(C13:AF14,"△")</f>
        <v>0</v>
      </c>
      <c r="AJ13" s="198">
        <f>+AG13*3+AI13*1</f>
        <v>15</v>
      </c>
      <c r="AK13" s="198">
        <f>AC13+W13+N13+H13+T13+Z13+K13+E13+AF13</f>
        <v>44</v>
      </c>
      <c r="AL13" s="198">
        <f>C13+F13+I13+X13+L13+R13+U13+AA13+AD13</f>
        <v>69</v>
      </c>
      <c r="AM13" s="271"/>
      <c r="AN13" s="243">
        <f t="shared" ref="AN13" si="13">9-COUNTA(C14:AF14)</f>
        <v>1</v>
      </c>
    </row>
    <row r="14" spans="1:40" ht="26.45" customHeight="1">
      <c r="A14" s="247"/>
      <c r="B14" s="248"/>
      <c r="C14" s="203" t="s">
        <v>72</v>
      </c>
      <c r="D14" s="204"/>
      <c r="E14" s="205"/>
      <c r="F14" s="203" t="s">
        <v>76</v>
      </c>
      <c r="G14" s="204"/>
      <c r="H14" s="205"/>
      <c r="I14" s="203" t="s">
        <v>72</v>
      </c>
      <c r="J14" s="204"/>
      <c r="K14" s="205"/>
      <c r="L14" s="203"/>
      <c r="M14" s="204"/>
      <c r="N14" s="205"/>
      <c r="O14" s="211"/>
      <c r="P14" s="212"/>
      <c r="Q14" s="213"/>
      <c r="R14" s="203" t="s">
        <v>76</v>
      </c>
      <c r="S14" s="204"/>
      <c r="T14" s="205"/>
      <c r="U14" s="203" t="s">
        <v>72</v>
      </c>
      <c r="V14" s="204"/>
      <c r="W14" s="205"/>
      <c r="X14" s="203" t="s">
        <v>76</v>
      </c>
      <c r="Y14" s="204"/>
      <c r="Z14" s="205"/>
      <c r="AA14" s="203" t="s">
        <v>72</v>
      </c>
      <c r="AB14" s="204"/>
      <c r="AC14" s="205"/>
      <c r="AD14" s="203" t="s">
        <v>72</v>
      </c>
      <c r="AE14" s="204"/>
      <c r="AF14" s="205"/>
      <c r="AG14" s="215"/>
      <c r="AH14" s="199"/>
      <c r="AI14" s="199"/>
      <c r="AJ14" s="199"/>
      <c r="AK14" s="199"/>
      <c r="AL14" s="199"/>
      <c r="AM14" s="272"/>
      <c r="AN14" s="243"/>
    </row>
    <row r="15" spans="1:40" ht="26.45" customHeight="1">
      <c r="A15" s="247">
        <v>6</v>
      </c>
      <c r="B15" s="265" t="s">
        <v>117</v>
      </c>
      <c r="C15" s="94">
        <v>18</v>
      </c>
      <c r="D15" s="95" t="s">
        <v>111</v>
      </c>
      <c r="E15" s="96">
        <v>3</v>
      </c>
      <c r="F15" s="94">
        <v>2</v>
      </c>
      <c r="G15" s="95" t="s">
        <v>111</v>
      </c>
      <c r="H15" s="96">
        <v>6</v>
      </c>
      <c r="I15" s="91"/>
      <c r="J15" s="92" t="s">
        <v>111</v>
      </c>
      <c r="K15" s="93"/>
      <c r="L15" s="94">
        <v>15</v>
      </c>
      <c r="M15" s="95" t="s">
        <v>111</v>
      </c>
      <c r="N15" s="96">
        <v>3</v>
      </c>
      <c r="O15" s="94">
        <v>8</v>
      </c>
      <c r="P15" s="95" t="s">
        <v>111</v>
      </c>
      <c r="Q15" s="96">
        <v>7</v>
      </c>
      <c r="R15" s="208" t="s">
        <v>110</v>
      </c>
      <c r="S15" s="209"/>
      <c r="T15" s="210"/>
      <c r="U15" s="94">
        <v>16</v>
      </c>
      <c r="V15" s="95" t="s">
        <v>75</v>
      </c>
      <c r="W15" s="96">
        <v>2</v>
      </c>
      <c r="X15" s="94">
        <v>7</v>
      </c>
      <c r="Y15" s="95" t="s">
        <v>75</v>
      </c>
      <c r="Z15" s="96">
        <v>6</v>
      </c>
      <c r="AA15" s="94">
        <v>16</v>
      </c>
      <c r="AB15" s="95" t="s">
        <v>112</v>
      </c>
      <c r="AC15" s="96">
        <v>5</v>
      </c>
      <c r="AD15" s="94">
        <v>17</v>
      </c>
      <c r="AE15" s="95" t="s">
        <v>75</v>
      </c>
      <c r="AF15" s="96">
        <v>2</v>
      </c>
      <c r="AG15" s="214">
        <f t="shared" ref="AG15" si="14">COUNTIF(C15:AF16,"○")</f>
        <v>7</v>
      </c>
      <c r="AH15" s="198">
        <f t="shared" ref="AH15" si="15">COUNTIF(C15:AF16,"●")</f>
        <v>1</v>
      </c>
      <c r="AI15" s="198">
        <f t="shared" ref="AI15" si="16">COUNTIF(C15:AF16,"△")</f>
        <v>0</v>
      </c>
      <c r="AJ15" s="198">
        <f>+AG15*3+AI15*1</f>
        <v>21</v>
      </c>
      <c r="AK15" s="224">
        <f>Z15+N15+AI15+Q15+AC15+E15+K15+W15+H15+AF15</f>
        <v>34</v>
      </c>
      <c r="AL15" s="198">
        <f>C15+F15+I15+X15+L15+O15+U15+AA15+AD15</f>
        <v>99</v>
      </c>
      <c r="AM15" s="269"/>
      <c r="AN15" s="243">
        <f t="shared" ref="AN15" si="17">9-COUNTA(C16:AF16)</f>
        <v>0</v>
      </c>
    </row>
    <row r="16" spans="1:40" ht="26.45" customHeight="1">
      <c r="A16" s="247"/>
      <c r="B16" s="265"/>
      <c r="C16" s="203" t="s">
        <v>72</v>
      </c>
      <c r="D16" s="204"/>
      <c r="E16" s="205"/>
      <c r="F16" s="203" t="s">
        <v>76</v>
      </c>
      <c r="G16" s="204"/>
      <c r="H16" s="205"/>
      <c r="I16" s="262" t="s">
        <v>75</v>
      </c>
      <c r="J16" s="263"/>
      <c r="K16" s="264"/>
      <c r="L16" s="203" t="s">
        <v>72</v>
      </c>
      <c r="M16" s="204"/>
      <c r="N16" s="205"/>
      <c r="O16" s="203" t="s">
        <v>72</v>
      </c>
      <c r="P16" s="204"/>
      <c r="Q16" s="205"/>
      <c r="R16" s="211"/>
      <c r="S16" s="212"/>
      <c r="T16" s="213"/>
      <c r="U16" s="203" t="s">
        <v>72</v>
      </c>
      <c r="V16" s="204"/>
      <c r="W16" s="205"/>
      <c r="X16" s="203" t="s">
        <v>72</v>
      </c>
      <c r="Y16" s="204"/>
      <c r="Z16" s="205"/>
      <c r="AA16" s="203" t="s">
        <v>72</v>
      </c>
      <c r="AB16" s="204"/>
      <c r="AC16" s="205"/>
      <c r="AD16" s="203" t="s">
        <v>72</v>
      </c>
      <c r="AE16" s="204"/>
      <c r="AF16" s="205"/>
      <c r="AG16" s="215"/>
      <c r="AH16" s="199"/>
      <c r="AI16" s="199"/>
      <c r="AJ16" s="199"/>
      <c r="AK16" s="216"/>
      <c r="AL16" s="199"/>
      <c r="AM16" s="270"/>
      <c r="AN16" s="243"/>
    </row>
    <row r="17" spans="1:40" ht="26.45" customHeight="1">
      <c r="A17" s="247">
        <v>7</v>
      </c>
      <c r="B17" s="268" t="s">
        <v>118</v>
      </c>
      <c r="C17" s="94">
        <v>6</v>
      </c>
      <c r="D17" s="95" t="s">
        <v>75</v>
      </c>
      <c r="E17" s="96">
        <v>3</v>
      </c>
      <c r="F17" s="94">
        <v>3</v>
      </c>
      <c r="G17" s="95" t="s">
        <v>75</v>
      </c>
      <c r="H17" s="96">
        <v>13</v>
      </c>
      <c r="I17" s="94">
        <v>4</v>
      </c>
      <c r="J17" s="95" t="s">
        <v>75</v>
      </c>
      <c r="K17" s="96">
        <v>3</v>
      </c>
      <c r="L17" s="94">
        <v>3</v>
      </c>
      <c r="M17" s="95" t="s">
        <v>75</v>
      </c>
      <c r="N17" s="96">
        <v>10</v>
      </c>
      <c r="O17" s="94">
        <v>7</v>
      </c>
      <c r="P17" s="95" t="s">
        <v>75</v>
      </c>
      <c r="Q17" s="96">
        <v>10</v>
      </c>
      <c r="R17" s="94">
        <v>2</v>
      </c>
      <c r="S17" s="95" t="s">
        <v>75</v>
      </c>
      <c r="T17" s="96">
        <v>16</v>
      </c>
      <c r="U17" s="208" t="s">
        <v>70</v>
      </c>
      <c r="V17" s="209"/>
      <c r="W17" s="210"/>
      <c r="X17" s="94">
        <v>11</v>
      </c>
      <c r="Y17" s="95" t="s">
        <v>75</v>
      </c>
      <c r="Z17" s="96">
        <v>12</v>
      </c>
      <c r="AA17" s="94">
        <v>10</v>
      </c>
      <c r="AB17" s="95" t="s">
        <v>112</v>
      </c>
      <c r="AC17" s="96">
        <v>0</v>
      </c>
      <c r="AD17" s="94">
        <v>19</v>
      </c>
      <c r="AE17" s="95" t="s">
        <v>75</v>
      </c>
      <c r="AF17" s="96">
        <v>1</v>
      </c>
      <c r="AG17" s="214">
        <f t="shared" ref="AG17" si="18">COUNTIF(C17:AF18,"○")</f>
        <v>4</v>
      </c>
      <c r="AH17" s="198">
        <f t="shared" ref="AH17" si="19">COUNTIF(C17:AF18,"●")</f>
        <v>5</v>
      </c>
      <c r="AI17" s="198">
        <f t="shared" ref="AI17" si="20">COUNTIF(C17:AF18,"△")</f>
        <v>0</v>
      </c>
      <c r="AJ17" s="198">
        <f>+AG17*3+AI17*1</f>
        <v>12</v>
      </c>
      <c r="AK17" s="198">
        <f>Q17+K17+E17+H17+AC17+T17+N17+Z17+AF17</f>
        <v>68</v>
      </c>
      <c r="AL17" s="198">
        <f>C17+F17+I17+L17+O17+R17+X17+AA17+AD17</f>
        <v>65</v>
      </c>
      <c r="AM17" s="266"/>
      <c r="AN17" s="243">
        <f t="shared" ref="AN17" si="21">9-COUNTA(C18:AF18)</f>
        <v>0</v>
      </c>
    </row>
    <row r="18" spans="1:40" ht="26.45" customHeight="1">
      <c r="A18" s="247"/>
      <c r="B18" s="268"/>
      <c r="C18" s="203" t="s">
        <v>72</v>
      </c>
      <c r="D18" s="204"/>
      <c r="E18" s="205"/>
      <c r="F18" s="203" t="s">
        <v>76</v>
      </c>
      <c r="G18" s="204"/>
      <c r="H18" s="205"/>
      <c r="I18" s="203" t="s">
        <v>72</v>
      </c>
      <c r="J18" s="204"/>
      <c r="K18" s="205"/>
      <c r="L18" s="203" t="s">
        <v>76</v>
      </c>
      <c r="M18" s="204"/>
      <c r="N18" s="205"/>
      <c r="O18" s="203" t="s">
        <v>76</v>
      </c>
      <c r="P18" s="204"/>
      <c r="Q18" s="205"/>
      <c r="R18" s="203" t="s">
        <v>76</v>
      </c>
      <c r="S18" s="204"/>
      <c r="T18" s="205"/>
      <c r="U18" s="211"/>
      <c r="V18" s="222"/>
      <c r="W18" s="213"/>
      <c r="X18" s="203" t="s">
        <v>76</v>
      </c>
      <c r="Y18" s="204"/>
      <c r="Z18" s="205"/>
      <c r="AA18" s="203" t="s">
        <v>72</v>
      </c>
      <c r="AB18" s="204"/>
      <c r="AC18" s="205"/>
      <c r="AD18" s="203" t="s">
        <v>72</v>
      </c>
      <c r="AE18" s="204"/>
      <c r="AF18" s="205"/>
      <c r="AG18" s="215"/>
      <c r="AH18" s="199"/>
      <c r="AI18" s="199"/>
      <c r="AJ18" s="216"/>
      <c r="AK18" s="216"/>
      <c r="AL18" s="216"/>
      <c r="AM18" s="267"/>
      <c r="AN18" s="243"/>
    </row>
    <row r="19" spans="1:40" ht="26.45" customHeight="1">
      <c r="A19" s="247">
        <v>8</v>
      </c>
      <c r="B19" s="265" t="s">
        <v>119</v>
      </c>
      <c r="C19" s="94">
        <v>11</v>
      </c>
      <c r="D19" s="95" t="s">
        <v>75</v>
      </c>
      <c r="E19" s="96">
        <v>0</v>
      </c>
      <c r="F19" s="94">
        <v>5</v>
      </c>
      <c r="G19" s="95" t="s">
        <v>75</v>
      </c>
      <c r="H19" s="96">
        <v>6</v>
      </c>
      <c r="I19" s="94">
        <v>14</v>
      </c>
      <c r="J19" s="95" t="s">
        <v>75</v>
      </c>
      <c r="K19" s="96">
        <v>9</v>
      </c>
      <c r="L19" s="94">
        <v>15</v>
      </c>
      <c r="M19" s="95" t="s">
        <v>75</v>
      </c>
      <c r="N19" s="96">
        <v>0</v>
      </c>
      <c r="O19" s="94">
        <v>5</v>
      </c>
      <c r="P19" s="95" t="s">
        <v>75</v>
      </c>
      <c r="Q19" s="96">
        <v>4</v>
      </c>
      <c r="R19" s="94">
        <v>6</v>
      </c>
      <c r="S19" s="95" t="s">
        <v>75</v>
      </c>
      <c r="T19" s="96">
        <v>7</v>
      </c>
      <c r="U19" s="94">
        <v>12</v>
      </c>
      <c r="V19" s="95" t="s">
        <v>75</v>
      </c>
      <c r="W19" s="96">
        <v>11</v>
      </c>
      <c r="X19" s="208" t="s">
        <v>70</v>
      </c>
      <c r="Y19" s="209"/>
      <c r="Z19" s="210"/>
      <c r="AA19" s="94">
        <v>13</v>
      </c>
      <c r="AB19" s="95" t="s">
        <v>112</v>
      </c>
      <c r="AC19" s="96">
        <v>0</v>
      </c>
      <c r="AD19" s="91"/>
      <c r="AE19" s="92" t="s">
        <v>112</v>
      </c>
      <c r="AF19" s="93"/>
      <c r="AG19" s="214">
        <f t="shared" ref="AG19" si="22">COUNTIF(C19:AF20,"○")</f>
        <v>6</v>
      </c>
      <c r="AH19" s="198">
        <f t="shared" ref="AH19" si="23">COUNTIF(C19:AF20,"●")</f>
        <v>2</v>
      </c>
      <c r="AI19" s="198">
        <f t="shared" ref="AI19" si="24">COUNTIF(C19:AF20,"△")</f>
        <v>0</v>
      </c>
      <c r="AJ19" s="200">
        <f>AG19*3+AI19*1</f>
        <v>18</v>
      </c>
      <c r="AK19" s="198">
        <f>W19+H19+T19+Q19+N19+K19+E19+AC19+AF19</f>
        <v>37</v>
      </c>
      <c r="AL19" s="198">
        <f>U19+F19+R19+O19+L19+I19+C19+AA19+AD19</f>
        <v>81</v>
      </c>
      <c r="AM19" s="260"/>
      <c r="AN19" s="243">
        <f t="shared" ref="AN19" si="25">9-COUNTA(C20:AF20)</f>
        <v>0</v>
      </c>
    </row>
    <row r="20" spans="1:40" ht="26.45" customHeight="1">
      <c r="A20" s="247"/>
      <c r="B20" s="265"/>
      <c r="C20" s="203" t="s">
        <v>72</v>
      </c>
      <c r="D20" s="204"/>
      <c r="E20" s="205"/>
      <c r="F20" s="203" t="s">
        <v>76</v>
      </c>
      <c r="G20" s="204"/>
      <c r="H20" s="205"/>
      <c r="I20" s="203" t="s">
        <v>72</v>
      </c>
      <c r="J20" s="204"/>
      <c r="K20" s="205"/>
      <c r="L20" s="203" t="s">
        <v>72</v>
      </c>
      <c r="M20" s="204"/>
      <c r="N20" s="205"/>
      <c r="O20" s="203" t="s">
        <v>72</v>
      </c>
      <c r="P20" s="204"/>
      <c r="Q20" s="205"/>
      <c r="R20" s="203" t="s">
        <v>76</v>
      </c>
      <c r="S20" s="204"/>
      <c r="T20" s="205"/>
      <c r="U20" s="203" t="s">
        <v>72</v>
      </c>
      <c r="V20" s="204"/>
      <c r="W20" s="205"/>
      <c r="X20" s="211"/>
      <c r="Y20" s="212"/>
      <c r="Z20" s="213"/>
      <c r="AA20" s="203" t="s">
        <v>72</v>
      </c>
      <c r="AB20" s="204"/>
      <c r="AC20" s="205"/>
      <c r="AD20" s="262" t="s">
        <v>75</v>
      </c>
      <c r="AE20" s="263"/>
      <c r="AF20" s="264"/>
      <c r="AG20" s="215"/>
      <c r="AH20" s="199"/>
      <c r="AI20" s="199"/>
      <c r="AJ20" s="199"/>
      <c r="AK20" s="199"/>
      <c r="AL20" s="199"/>
      <c r="AM20" s="261"/>
      <c r="AN20" s="243"/>
    </row>
    <row r="21" spans="1:40" ht="26.45" customHeight="1">
      <c r="A21" s="247">
        <v>9</v>
      </c>
      <c r="B21" s="265" t="s">
        <v>120</v>
      </c>
      <c r="C21" s="91"/>
      <c r="D21" s="92" t="s">
        <v>75</v>
      </c>
      <c r="E21" s="93"/>
      <c r="F21" s="94">
        <v>0</v>
      </c>
      <c r="G21" s="95" t="s">
        <v>75</v>
      </c>
      <c r="H21" s="96">
        <v>13</v>
      </c>
      <c r="I21" s="94">
        <v>1</v>
      </c>
      <c r="J21" s="95" t="s">
        <v>75</v>
      </c>
      <c r="K21" s="96">
        <v>14</v>
      </c>
      <c r="L21" s="94">
        <v>1</v>
      </c>
      <c r="M21" s="95" t="s">
        <v>75</v>
      </c>
      <c r="N21" s="96">
        <v>10</v>
      </c>
      <c r="O21" s="94">
        <v>3</v>
      </c>
      <c r="P21" s="95" t="s">
        <v>75</v>
      </c>
      <c r="Q21" s="96">
        <v>14</v>
      </c>
      <c r="R21" s="94">
        <v>5</v>
      </c>
      <c r="S21" s="95" t="s">
        <v>75</v>
      </c>
      <c r="T21" s="96">
        <v>16</v>
      </c>
      <c r="U21" s="94">
        <v>0</v>
      </c>
      <c r="V21" s="95" t="s">
        <v>75</v>
      </c>
      <c r="W21" s="96">
        <v>10</v>
      </c>
      <c r="X21" s="94">
        <v>0</v>
      </c>
      <c r="Y21" s="95" t="s">
        <v>112</v>
      </c>
      <c r="Z21" s="96">
        <v>13</v>
      </c>
      <c r="AA21" s="208" t="s">
        <v>70</v>
      </c>
      <c r="AB21" s="209"/>
      <c r="AC21" s="210"/>
      <c r="AD21" s="94">
        <v>8</v>
      </c>
      <c r="AE21" s="95" t="s">
        <v>112</v>
      </c>
      <c r="AF21" s="96">
        <v>9</v>
      </c>
      <c r="AG21" s="214">
        <f t="shared" ref="AG21" si="26">COUNTIF(C21:AF22,"○")</f>
        <v>0</v>
      </c>
      <c r="AH21" s="198">
        <f t="shared" ref="AH21" si="27">COUNTIF(C21:AF22,"●")</f>
        <v>8</v>
      </c>
      <c r="AI21" s="198">
        <f t="shared" ref="AI21" si="28">COUNTIF(C21:AF22,"△")</f>
        <v>0</v>
      </c>
      <c r="AJ21" s="200">
        <f>AG21*3+AI21*1</f>
        <v>0</v>
      </c>
      <c r="AK21" s="224">
        <f>W21+H21+T21+Q21+N21+K21+E21+Z21+AF21</f>
        <v>99</v>
      </c>
      <c r="AL21" s="198">
        <f>U21+F21+R21+O21+L21+I21+C21+AD21</f>
        <v>18</v>
      </c>
      <c r="AM21" s="260"/>
      <c r="AN21" s="243">
        <f t="shared" ref="AN21" si="29">9-COUNTA(C22:AF22)</f>
        <v>0</v>
      </c>
    </row>
    <row r="22" spans="1:40" ht="26.45" customHeight="1">
      <c r="A22" s="247"/>
      <c r="B22" s="265"/>
      <c r="C22" s="262" t="s">
        <v>75</v>
      </c>
      <c r="D22" s="263"/>
      <c r="E22" s="264"/>
      <c r="F22" s="203" t="s">
        <v>76</v>
      </c>
      <c r="G22" s="204"/>
      <c r="H22" s="205"/>
      <c r="I22" s="203" t="s">
        <v>76</v>
      </c>
      <c r="J22" s="204"/>
      <c r="K22" s="205"/>
      <c r="L22" s="203" t="s">
        <v>76</v>
      </c>
      <c r="M22" s="204"/>
      <c r="N22" s="205"/>
      <c r="O22" s="203" t="s">
        <v>76</v>
      </c>
      <c r="P22" s="204"/>
      <c r="Q22" s="205"/>
      <c r="R22" s="203" t="s">
        <v>76</v>
      </c>
      <c r="S22" s="204"/>
      <c r="T22" s="205"/>
      <c r="U22" s="203" t="s">
        <v>76</v>
      </c>
      <c r="V22" s="204"/>
      <c r="W22" s="205"/>
      <c r="X22" s="203" t="s">
        <v>76</v>
      </c>
      <c r="Y22" s="204"/>
      <c r="Z22" s="205"/>
      <c r="AA22" s="211"/>
      <c r="AB22" s="212"/>
      <c r="AC22" s="213"/>
      <c r="AD22" s="203" t="s">
        <v>76</v>
      </c>
      <c r="AE22" s="204"/>
      <c r="AF22" s="205"/>
      <c r="AG22" s="215"/>
      <c r="AH22" s="199"/>
      <c r="AI22" s="199"/>
      <c r="AJ22" s="199"/>
      <c r="AK22" s="216"/>
      <c r="AL22" s="199"/>
      <c r="AM22" s="261"/>
      <c r="AN22" s="243"/>
    </row>
    <row r="23" spans="1:40" ht="26.45" customHeight="1">
      <c r="A23" s="247">
        <v>10</v>
      </c>
      <c r="B23" s="248" t="s">
        <v>4</v>
      </c>
      <c r="C23" s="97">
        <v>3</v>
      </c>
      <c r="D23" s="98" t="s">
        <v>75</v>
      </c>
      <c r="E23" s="99">
        <v>11</v>
      </c>
      <c r="F23" s="97">
        <v>2</v>
      </c>
      <c r="G23" s="98" t="s">
        <v>75</v>
      </c>
      <c r="H23" s="99">
        <v>12</v>
      </c>
      <c r="I23" s="97">
        <v>5</v>
      </c>
      <c r="J23" s="98" t="s">
        <v>75</v>
      </c>
      <c r="K23" s="99">
        <v>13</v>
      </c>
      <c r="L23" s="97">
        <v>4</v>
      </c>
      <c r="M23" s="98" t="s">
        <v>75</v>
      </c>
      <c r="N23" s="99">
        <v>16</v>
      </c>
      <c r="O23" s="97">
        <v>1</v>
      </c>
      <c r="P23" s="98" t="s">
        <v>75</v>
      </c>
      <c r="Q23" s="99">
        <v>19</v>
      </c>
      <c r="R23" s="97">
        <v>2</v>
      </c>
      <c r="S23" s="98" t="s">
        <v>75</v>
      </c>
      <c r="T23" s="99">
        <v>17</v>
      </c>
      <c r="U23" s="97">
        <v>1</v>
      </c>
      <c r="V23" s="98" t="s">
        <v>75</v>
      </c>
      <c r="W23" s="99">
        <v>19</v>
      </c>
      <c r="X23" s="100"/>
      <c r="Y23" s="101" t="s">
        <v>112</v>
      </c>
      <c r="Z23" s="102"/>
      <c r="AA23" s="97">
        <v>9</v>
      </c>
      <c r="AB23" s="98" t="s">
        <v>112</v>
      </c>
      <c r="AC23" s="99">
        <v>8</v>
      </c>
      <c r="AD23" s="250" t="s">
        <v>70</v>
      </c>
      <c r="AE23" s="251"/>
      <c r="AF23" s="252"/>
      <c r="AG23" s="214">
        <f t="shared" ref="AG23" si="30">COUNTIF(C23:AF24,"○")</f>
        <v>1</v>
      </c>
      <c r="AH23" s="198">
        <f t="shared" ref="AH23" si="31">COUNTIF(C23:AF24,"●")</f>
        <v>7</v>
      </c>
      <c r="AI23" s="198">
        <f t="shared" ref="AI23" si="32">COUNTIF(C23:AF24,"△")</f>
        <v>0</v>
      </c>
      <c r="AJ23" s="236">
        <f>AG23*3+AI23*1</f>
        <v>3</v>
      </c>
      <c r="AK23" s="238">
        <f>W23+H23+T23+Q23+N23+K23+E23+Z23+AC23</f>
        <v>115</v>
      </c>
      <c r="AL23" s="240">
        <f>U23+F23+R23+O23+L23+I23+C23+X23+AA23</f>
        <v>27</v>
      </c>
      <c r="AM23" s="241"/>
      <c r="AN23" s="243">
        <f t="shared" ref="AN23" si="33">9-COUNTA(C24:AF24)</f>
        <v>0</v>
      </c>
    </row>
    <row r="24" spans="1:40" ht="26.45" customHeight="1" thickBot="1">
      <c r="A24" s="247"/>
      <c r="B24" s="249"/>
      <c r="C24" s="244" t="s">
        <v>76</v>
      </c>
      <c r="D24" s="245"/>
      <c r="E24" s="246"/>
      <c r="F24" s="244" t="s">
        <v>76</v>
      </c>
      <c r="G24" s="245"/>
      <c r="H24" s="246"/>
      <c r="I24" s="244" t="s">
        <v>76</v>
      </c>
      <c r="J24" s="245"/>
      <c r="K24" s="246"/>
      <c r="L24" s="244" t="s">
        <v>76</v>
      </c>
      <c r="M24" s="245"/>
      <c r="N24" s="246"/>
      <c r="O24" s="244" t="s">
        <v>76</v>
      </c>
      <c r="P24" s="245"/>
      <c r="Q24" s="246"/>
      <c r="R24" s="244" t="s">
        <v>76</v>
      </c>
      <c r="S24" s="245"/>
      <c r="T24" s="246"/>
      <c r="U24" s="244" t="s">
        <v>76</v>
      </c>
      <c r="V24" s="245"/>
      <c r="W24" s="246"/>
      <c r="X24" s="257" t="s">
        <v>75</v>
      </c>
      <c r="Y24" s="258"/>
      <c r="Z24" s="259"/>
      <c r="AA24" s="244" t="s">
        <v>72</v>
      </c>
      <c r="AB24" s="245"/>
      <c r="AC24" s="246"/>
      <c r="AD24" s="253"/>
      <c r="AE24" s="254"/>
      <c r="AF24" s="255"/>
      <c r="AG24" s="256"/>
      <c r="AH24" s="237"/>
      <c r="AI24" s="237"/>
      <c r="AJ24" s="237"/>
      <c r="AK24" s="239"/>
      <c r="AL24" s="237"/>
      <c r="AM24" s="242"/>
      <c r="AN24" s="243"/>
    </row>
    <row r="25" spans="1:40">
      <c r="A25" s="90"/>
      <c r="B25" s="103"/>
      <c r="AG25" s="104">
        <f>SUM(AG5:AG24)</f>
        <v>40</v>
      </c>
      <c r="AH25" s="105">
        <f>SUM(AH5:AH24)</f>
        <v>40</v>
      </c>
      <c r="AI25" s="105">
        <f>SUM(AI5:AI24)</f>
        <v>0</v>
      </c>
      <c r="AM25" s="106"/>
    </row>
    <row r="26" spans="1:40" hidden="1">
      <c r="B26" s="80">
        <f ca="1">TODAY()</f>
        <v>45945</v>
      </c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M26" s="106"/>
    </row>
    <row r="27" spans="1:40" ht="66" hidden="1" customHeight="1">
      <c r="B27" s="107" t="s">
        <v>121</v>
      </c>
      <c r="C27" s="230">
        <f>B28</f>
        <v>0</v>
      </c>
      <c r="D27" s="231"/>
      <c r="E27" s="232"/>
      <c r="F27" s="230">
        <f>B30</f>
        <v>0</v>
      </c>
      <c r="G27" s="231"/>
      <c r="H27" s="232"/>
      <c r="I27" s="230">
        <f>B32</f>
        <v>0</v>
      </c>
      <c r="J27" s="231"/>
      <c r="K27" s="232"/>
      <c r="L27" s="230">
        <f>B34</f>
        <v>0</v>
      </c>
      <c r="M27" s="231"/>
      <c r="N27" s="232"/>
      <c r="O27" s="230">
        <f>B36</f>
        <v>0</v>
      </c>
      <c r="P27" s="231"/>
      <c r="Q27" s="232"/>
      <c r="R27" s="230">
        <f>B38</f>
        <v>0</v>
      </c>
      <c r="S27" s="231"/>
      <c r="T27" s="232"/>
      <c r="U27" s="230">
        <f>B40</f>
        <v>0</v>
      </c>
      <c r="V27" s="231"/>
      <c r="W27" s="232"/>
      <c r="X27" s="230">
        <f>B42</f>
        <v>0</v>
      </c>
      <c r="Y27" s="231"/>
      <c r="Z27" s="232"/>
      <c r="AA27" s="233"/>
      <c r="AB27" s="234"/>
      <c r="AC27" s="235"/>
      <c r="AD27" s="230">
        <f>H42</f>
        <v>0</v>
      </c>
      <c r="AE27" s="231"/>
      <c r="AF27" s="232"/>
      <c r="AG27" s="108" t="s">
        <v>63</v>
      </c>
      <c r="AH27" s="108" t="s">
        <v>64</v>
      </c>
      <c r="AI27" s="108" t="s">
        <v>65</v>
      </c>
      <c r="AJ27" s="109" t="s">
        <v>66</v>
      </c>
      <c r="AK27" s="110" t="s">
        <v>67</v>
      </c>
      <c r="AL27" s="110" t="s">
        <v>68</v>
      </c>
      <c r="AM27" s="111" t="s">
        <v>69</v>
      </c>
    </row>
    <row r="28" spans="1:40" ht="13.15" hidden="1" customHeight="1">
      <c r="A28" s="206">
        <v>7</v>
      </c>
      <c r="B28" s="207"/>
      <c r="C28" s="208" t="s">
        <v>110</v>
      </c>
      <c r="D28" s="209"/>
      <c r="E28" s="210"/>
      <c r="F28" s="94"/>
      <c r="G28" s="112" t="s">
        <v>111</v>
      </c>
      <c r="H28" s="96"/>
      <c r="I28" s="94"/>
      <c r="J28" s="95" t="s">
        <v>111</v>
      </c>
      <c r="K28" s="96"/>
      <c r="L28" s="94"/>
      <c r="M28" s="112" t="s">
        <v>111</v>
      </c>
      <c r="N28" s="96"/>
      <c r="O28" s="94"/>
      <c r="P28" s="95" t="s">
        <v>111</v>
      </c>
      <c r="Q28" s="96"/>
      <c r="R28" s="94"/>
      <c r="S28" s="112" t="s">
        <v>111</v>
      </c>
      <c r="T28" s="96"/>
      <c r="U28" s="94"/>
      <c r="V28" s="95" t="s">
        <v>75</v>
      </c>
      <c r="W28" s="96"/>
      <c r="X28" s="94"/>
      <c r="Y28" s="112" t="s">
        <v>75</v>
      </c>
      <c r="Z28" s="96"/>
      <c r="AA28" s="94"/>
      <c r="AB28" s="95"/>
      <c r="AC28" s="96"/>
      <c r="AD28" s="94"/>
      <c r="AE28" s="112" t="s">
        <v>75</v>
      </c>
      <c r="AF28" s="96"/>
      <c r="AG28" s="214">
        <f>COUNTIF(C28:AC29,"○")</f>
        <v>0</v>
      </c>
      <c r="AH28" s="198">
        <f>COUNTIF(C28:AC29,"●")</f>
        <v>0</v>
      </c>
      <c r="AI28" s="198">
        <f>COUNTIF(C28:AC29,"△")</f>
        <v>0</v>
      </c>
      <c r="AJ28" s="198">
        <f>+AG28*3+AI28*1</f>
        <v>0</v>
      </c>
      <c r="AK28" s="228">
        <f>H28+K28+N28+AC28+W28+Z28+T28+Q28</f>
        <v>0</v>
      </c>
      <c r="AL28" s="198">
        <f>F28+I28+L28+X28+O28+R28+U28</f>
        <v>0</v>
      </c>
      <c r="AM28" s="225"/>
    </row>
    <row r="29" spans="1:40" ht="13.15" hidden="1" customHeight="1">
      <c r="A29" s="206"/>
      <c r="B29" s="207"/>
      <c r="C29" s="211"/>
      <c r="D29" s="212"/>
      <c r="E29" s="213"/>
      <c r="F29" s="203"/>
      <c r="G29" s="204"/>
      <c r="H29" s="205"/>
      <c r="I29" s="203"/>
      <c r="J29" s="204"/>
      <c r="K29" s="205"/>
      <c r="L29" s="203"/>
      <c r="M29" s="204"/>
      <c r="N29" s="205"/>
      <c r="O29" s="203"/>
      <c r="P29" s="204"/>
      <c r="Q29" s="205"/>
      <c r="R29" s="203"/>
      <c r="S29" s="204"/>
      <c r="T29" s="205"/>
      <c r="U29" s="203"/>
      <c r="V29" s="204"/>
      <c r="W29" s="205"/>
      <c r="X29" s="203"/>
      <c r="Y29" s="204"/>
      <c r="Z29" s="205"/>
      <c r="AA29" s="203"/>
      <c r="AB29" s="204"/>
      <c r="AC29" s="205"/>
      <c r="AD29" s="203"/>
      <c r="AE29" s="204"/>
      <c r="AF29" s="205"/>
      <c r="AG29" s="215"/>
      <c r="AH29" s="199"/>
      <c r="AI29" s="199"/>
      <c r="AJ29" s="199"/>
      <c r="AK29" s="229"/>
      <c r="AL29" s="199"/>
      <c r="AM29" s="226"/>
    </row>
    <row r="30" spans="1:40" ht="13.15" hidden="1" customHeight="1">
      <c r="A30" s="206">
        <v>8</v>
      </c>
      <c r="B30" s="207"/>
      <c r="C30" s="94"/>
      <c r="D30" s="95" t="s">
        <v>111</v>
      </c>
      <c r="E30" s="96"/>
      <c r="F30" s="208" t="s">
        <v>110</v>
      </c>
      <c r="G30" s="209"/>
      <c r="H30" s="210"/>
      <c r="I30" s="94"/>
      <c r="J30" s="112" t="s">
        <v>111</v>
      </c>
      <c r="K30" s="96"/>
      <c r="L30" s="94"/>
      <c r="M30" s="95" t="s">
        <v>111</v>
      </c>
      <c r="N30" s="96"/>
      <c r="O30" s="94"/>
      <c r="P30" s="112" t="s">
        <v>111</v>
      </c>
      <c r="Q30" s="96"/>
      <c r="R30" s="94"/>
      <c r="S30" s="95" t="s">
        <v>111</v>
      </c>
      <c r="T30" s="96"/>
      <c r="U30" s="94"/>
      <c r="V30" s="112" t="s">
        <v>75</v>
      </c>
      <c r="W30" s="96"/>
      <c r="X30" s="94"/>
      <c r="Y30" s="95" t="s">
        <v>75</v>
      </c>
      <c r="Z30" s="96"/>
      <c r="AA30" s="94"/>
      <c r="AB30" s="95"/>
      <c r="AC30" s="96"/>
      <c r="AD30" s="94"/>
      <c r="AE30" s="95" t="s">
        <v>75</v>
      </c>
      <c r="AF30" s="96"/>
      <c r="AG30" s="214">
        <f>COUNTIF(C30:AC31,"○")</f>
        <v>0</v>
      </c>
      <c r="AH30" s="198">
        <f>COUNTIF(C30:AC31,"●")</f>
        <v>0</v>
      </c>
      <c r="AI30" s="198">
        <f>COUNTIF(C30:AC31,"△")</f>
        <v>0</v>
      </c>
      <c r="AJ30" s="198">
        <f>+AG30*3+AI30*1</f>
        <v>0</v>
      </c>
      <c r="AK30" s="228">
        <f>AC30+Z30+Q30+E30+K30+W30+N30+T30</f>
        <v>0</v>
      </c>
      <c r="AL30" s="198">
        <f>C30+I30+L30+X30+O30+R30+U30</f>
        <v>0</v>
      </c>
      <c r="AM30" s="225"/>
    </row>
    <row r="31" spans="1:40" ht="13.15" hidden="1" customHeight="1">
      <c r="A31" s="206"/>
      <c r="B31" s="207"/>
      <c r="C31" s="203"/>
      <c r="D31" s="204"/>
      <c r="E31" s="205"/>
      <c r="F31" s="211"/>
      <c r="G31" s="212"/>
      <c r="H31" s="213"/>
      <c r="I31" s="203"/>
      <c r="J31" s="204"/>
      <c r="K31" s="205"/>
      <c r="L31" s="203"/>
      <c r="M31" s="204"/>
      <c r="N31" s="205"/>
      <c r="O31" s="203"/>
      <c r="P31" s="204"/>
      <c r="Q31" s="205"/>
      <c r="R31" s="203"/>
      <c r="S31" s="204"/>
      <c r="T31" s="205"/>
      <c r="U31" s="203"/>
      <c r="V31" s="204"/>
      <c r="W31" s="205"/>
      <c r="X31" s="203"/>
      <c r="Y31" s="204"/>
      <c r="Z31" s="205"/>
      <c r="AA31" s="203"/>
      <c r="AB31" s="204"/>
      <c r="AC31" s="205"/>
      <c r="AD31" s="203"/>
      <c r="AE31" s="204"/>
      <c r="AF31" s="205"/>
      <c r="AG31" s="215"/>
      <c r="AH31" s="199"/>
      <c r="AI31" s="199"/>
      <c r="AJ31" s="199"/>
      <c r="AK31" s="229"/>
      <c r="AL31" s="199"/>
      <c r="AM31" s="226"/>
    </row>
    <row r="32" spans="1:40" ht="13.15" hidden="1" customHeight="1">
      <c r="A32" s="206">
        <v>9</v>
      </c>
      <c r="B32" s="207"/>
      <c r="C32" s="94"/>
      <c r="D32" s="112" t="s">
        <v>111</v>
      </c>
      <c r="E32" s="96"/>
      <c r="F32" s="94"/>
      <c r="G32" s="95" t="s">
        <v>111</v>
      </c>
      <c r="H32" s="96"/>
      <c r="I32" s="208" t="s">
        <v>110</v>
      </c>
      <c r="J32" s="209"/>
      <c r="K32" s="210"/>
      <c r="L32" s="94"/>
      <c r="M32" s="112" t="s">
        <v>111</v>
      </c>
      <c r="N32" s="96"/>
      <c r="O32" s="94"/>
      <c r="P32" s="95" t="s">
        <v>111</v>
      </c>
      <c r="Q32" s="96"/>
      <c r="R32" s="94"/>
      <c r="S32" s="112" t="s">
        <v>111</v>
      </c>
      <c r="T32" s="96"/>
      <c r="U32" s="94"/>
      <c r="V32" s="95" t="s">
        <v>75</v>
      </c>
      <c r="W32" s="96"/>
      <c r="X32" s="94"/>
      <c r="Y32" s="112" t="s">
        <v>75</v>
      </c>
      <c r="Z32" s="96"/>
      <c r="AA32" s="94"/>
      <c r="AB32" s="95"/>
      <c r="AC32" s="96"/>
      <c r="AD32" s="94"/>
      <c r="AE32" s="112" t="s">
        <v>75</v>
      </c>
      <c r="AF32" s="96"/>
      <c r="AG32" s="214">
        <f>COUNTIF(C32:AC33,"○")</f>
        <v>0</v>
      </c>
      <c r="AH32" s="198">
        <f>COUNTIF(C32:AC33,"●")</f>
        <v>0</v>
      </c>
      <c r="AI32" s="198">
        <f>COUNTIF(C32:AC33,"△")</f>
        <v>0</v>
      </c>
      <c r="AJ32" s="198">
        <f>+AG32*3+AI32*1</f>
        <v>0</v>
      </c>
      <c r="AK32" s="228">
        <f>Z32+W32+N32+E32+H32+Q32+T32+AC32</f>
        <v>0</v>
      </c>
      <c r="AL32" s="198">
        <f>F32+C32+L32+X32+O32+R32+U32</f>
        <v>0</v>
      </c>
      <c r="AM32" s="225"/>
    </row>
    <row r="33" spans="1:39" ht="13.15" hidden="1" customHeight="1">
      <c r="A33" s="206"/>
      <c r="B33" s="207"/>
      <c r="C33" s="203"/>
      <c r="D33" s="204"/>
      <c r="E33" s="205"/>
      <c r="F33" s="203"/>
      <c r="G33" s="204"/>
      <c r="H33" s="205"/>
      <c r="I33" s="211"/>
      <c r="J33" s="212"/>
      <c r="K33" s="213"/>
      <c r="L33" s="203"/>
      <c r="M33" s="204"/>
      <c r="N33" s="205"/>
      <c r="O33" s="203"/>
      <c r="P33" s="204"/>
      <c r="Q33" s="205"/>
      <c r="R33" s="203"/>
      <c r="S33" s="204"/>
      <c r="T33" s="205"/>
      <c r="U33" s="203"/>
      <c r="V33" s="204"/>
      <c r="W33" s="205"/>
      <c r="X33" s="203"/>
      <c r="Y33" s="204"/>
      <c r="Z33" s="205"/>
      <c r="AA33" s="203"/>
      <c r="AB33" s="204"/>
      <c r="AC33" s="205"/>
      <c r="AD33" s="203"/>
      <c r="AE33" s="204"/>
      <c r="AF33" s="205"/>
      <c r="AG33" s="215"/>
      <c r="AH33" s="199"/>
      <c r="AI33" s="199"/>
      <c r="AJ33" s="199"/>
      <c r="AK33" s="229"/>
      <c r="AL33" s="199"/>
      <c r="AM33" s="226"/>
    </row>
    <row r="34" spans="1:39" ht="13.15" hidden="1" customHeight="1">
      <c r="A34" s="206">
        <v>10</v>
      </c>
      <c r="B34" s="207"/>
      <c r="C34" s="94"/>
      <c r="D34" s="95" t="s">
        <v>111</v>
      </c>
      <c r="E34" s="96"/>
      <c r="F34" s="94"/>
      <c r="G34" s="112" t="s">
        <v>111</v>
      </c>
      <c r="H34" s="96"/>
      <c r="I34" s="94"/>
      <c r="J34" s="95" t="s">
        <v>111</v>
      </c>
      <c r="K34" s="96"/>
      <c r="L34" s="208" t="s">
        <v>110</v>
      </c>
      <c r="M34" s="209"/>
      <c r="N34" s="210"/>
      <c r="O34" s="94"/>
      <c r="P34" s="112" t="s">
        <v>111</v>
      </c>
      <c r="Q34" s="96"/>
      <c r="R34" s="94"/>
      <c r="S34" s="95" t="s">
        <v>111</v>
      </c>
      <c r="T34" s="96"/>
      <c r="U34" s="94"/>
      <c r="V34" s="112" t="s">
        <v>75</v>
      </c>
      <c r="W34" s="96"/>
      <c r="X34" s="94"/>
      <c r="Y34" s="95" t="s">
        <v>75</v>
      </c>
      <c r="Z34" s="96"/>
      <c r="AA34" s="94"/>
      <c r="AB34" s="95"/>
      <c r="AC34" s="96"/>
      <c r="AD34" s="94"/>
      <c r="AE34" s="95" t="s">
        <v>75</v>
      </c>
      <c r="AF34" s="96"/>
      <c r="AG34" s="214">
        <f>COUNTIF(C34:AC35,"○")</f>
        <v>0</v>
      </c>
      <c r="AH34" s="198">
        <f>COUNTIF(C34:AC35,"●")</f>
        <v>0</v>
      </c>
      <c r="AI34" s="198">
        <f>COUNTIF(C34:AC35,"△")</f>
        <v>0</v>
      </c>
      <c r="AJ34" s="198">
        <f>+AG34*3+AI34*1</f>
        <v>0</v>
      </c>
      <c r="AK34" s="198">
        <f>T34+Q34+K34+E34+H34+W34+Z34</f>
        <v>0</v>
      </c>
      <c r="AL34" s="198">
        <f>F34+I34+O34+X34+C34+R34+U34</f>
        <v>0</v>
      </c>
      <c r="AM34" s="225"/>
    </row>
    <row r="35" spans="1:39" ht="13.15" hidden="1" customHeight="1">
      <c r="A35" s="206"/>
      <c r="B35" s="207"/>
      <c r="C35" s="203"/>
      <c r="D35" s="204"/>
      <c r="E35" s="205"/>
      <c r="F35" s="203"/>
      <c r="G35" s="204"/>
      <c r="H35" s="205"/>
      <c r="I35" s="203"/>
      <c r="J35" s="204"/>
      <c r="K35" s="205"/>
      <c r="L35" s="211"/>
      <c r="M35" s="212"/>
      <c r="N35" s="213"/>
      <c r="O35" s="203"/>
      <c r="P35" s="204"/>
      <c r="Q35" s="205"/>
      <c r="R35" s="203"/>
      <c r="S35" s="204"/>
      <c r="T35" s="205"/>
      <c r="U35" s="203"/>
      <c r="V35" s="204"/>
      <c r="W35" s="205"/>
      <c r="X35" s="203"/>
      <c r="Y35" s="204"/>
      <c r="Z35" s="205"/>
      <c r="AA35" s="203"/>
      <c r="AB35" s="204"/>
      <c r="AC35" s="205"/>
      <c r="AD35" s="203"/>
      <c r="AE35" s="204"/>
      <c r="AF35" s="205"/>
      <c r="AG35" s="215"/>
      <c r="AH35" s="199"/>
      <c r="AI35" s="199"/>
      <c r="AJ35" s="199"/>
      <c r="AK35" s="199"/>
      <c r="AL35" s="199"/>
      <c r="AM35" s="226"/>
    </row>
    <row r="36" spans="1:39" ht="13.15" hidden="1" customHeight="1">
      <c r="A36" s="206">
        <v>11</v>
      </c>
      <c r="B36" s="207"/>
      <c r="C36" s="94"/>
      <c r="D36" s="112" t="s">
        <v>111</v>
      </c>
      <c r="E36" s="96"/>
      <c r="F36" s="94"/>
      <c r="G36" s="95" t="s">
        <v>111</v>
      </c>
      <c r="H36" s="96"/>
      <c r="I36" s="94"/>
      <c r="J36" s="112" t="s">
        <v>111</v>
      </c>
      <c r="K36" s="96"/>
      <c r="L36" s="94"/>
      <c r="M36" s="95" t="s">
        <v>111</v>
      </c>
      <c r="N36" s="96"/>
      <c r="O36" s="208" t="s">
        <v>110</v>
      </c>
      <c r="P36" s="209"/>
      <c r="Q36" s="210"/>
      <c r="R36" s="94"/>
      <c r="S36" s="112" t="s">
        <v>111</v>
      </c>
      <c r="T36" s="96"/>
      <c r="U36" s="94"/>
      <c r="V36" s="95" t="s">
        <v>75</v>
      </c>
      <c r="W36" s="96"/>
      <c r="X36" s="94"/>
      <c r="Y36" s="112" t="s">
        <v>75</v>
      </c>
      <c r="Z36" s="96"/>
      <c r="AA36" s="94"/>
      <c r="AB36" s="95"/>
      <c r="AC36" s="96"/>
      <c r="AD36" s="94"/>
      <c r="AE36" s="112" t="s">
        <v>75</v>
      </c>
      <c r="AF36" s="96"/>
      <c r="AG36" s="214">
        <f>COUNTIF(C36:AC37,"○")</f>
        <v>0</v>
      </c>
      <c r="AH36" s="198">
        <f>COUNTIF(C36:AC37,"●")</f>
        <v>0</v>
      </c>
      <c r="AI36" s="198">
        <f>COUNTIF(C36:AC37,"△")</f>
        <v>0</v>
      </c>
      <c r="AJ36" s="198">
        <f>+AG36*3+AI36*1</f>
        <v>0</v>
      </c>
      <c r="AK36" s="198">
        <f>AC36+W36+N36+H36+T36+Z36+K36+E36</f>
        <v>0</v>
      </c>
      <c r="AL36" s="198">
        <f>C36+F36+I36+X36+L36+R36+U36</f>
        <v>0</v>
      </c>
      <c r="AM36" s="225"/>
    </row>
    <row r="37" spans="1:39" ht="13.15" hidden="1" customHeight="1">
      <c r="A37" s="206"/>
      <c r="B37" s="207"/>
      <c r="C37" s="203"/>
      <c r="D37" s="204"/>
      <c r="E37" s="205"/>
      <c r="F37" s="203"/>
      <c r="G37" s="204"/>
      <c r="H37" s="205"/>
      <c r="I37" s="203"/>
      <c r="J37" s="204"/>
      <c r="K37" s="205"/>
      <c r="L37" s="203"/>
      <c r="M37" s="204"/>
      <c r="N37" s="205"/>
      <c r="O37" s="211"/>
      <c r="P37" s="212"/>
      <c r="Q37" s="213"/>
      <c r="R37" s="203"/>
      <c r="S37" s="204"/>
      <c r="T37" s="205"/>
      <c r="U37" s="203"/>
      <c r="V37" s="204"/>
      <c r="W37" s="205"/>
      <c r="X37" s="203"/>
      <c r="Y37" s="204"/>
      <c r="Z37" s="205"/>
      <c r="AA37" s="203"/>
      <c r="AB37" s="204"/>
      <c r="AC37" s="205"/>
      <c r="AD37" s="203"/>
      <c r="AE37" s="204"/>
      <c r="AF37" s="205"/>
      <c r="AG37" s="215"/>
      <c r="AH37" s="199"/>
      <c r="AI37" s="227"/>
      <c r="AJ37" s="199"/>
      <c r="AK37" s="199"/>
      <c r="AL37" s="199"/>
      <c r="AM37" s="226"/>
    </row>
    <row r="38" spans="1:39" ht="13.15" hidden="1" customHeight="1">
      <c r="A38" s="206">
        <v>12</v>
      </c>
      <c r="B38" s="207"/>
      <c r="C38" s="94"/>
      <c r="D38" s="95" t="s">
        <v>111</v>
      </c>
      <c r="E38" s="96"/>
      <c r="F38" s="94"/>
      <c r="G38" s="112" t="s">
        <v>111</v>
      </c>
      <c r="H38" s="96"/>
      <c r="I38" s="94"/>
      <c r="J38" s="95" t="s">
        <v>111</v>
      </c>
      <c r="K38" s="96"/>
      <c r="L38" s="94"/>
      <c r="M38" s="112" t="s">
        <v>111</v>
      </c>
      <c r="N38" s="96"/>
      <c r="O38" s="94"/>
      <c r="P38" s="95" t="s">
        <v>111</v>
      </c>
      <c r="Q38" s="96"/>
      <c r="R38" s="208" t="s">
        <v>110</v>
      </c>
      <c r="S38" s="209"/>
      <c r="T38" s="210"/>
      <c r="U38" s="113"/>
      <c r="V38" s="112" t="s">
        <v>75</v>
      </c>
      <c r="W38" s="114"/>
      <c r="X38" s="94"/>
      <c r="Y38" s="95" t="s">
        <v>75</v>
      </c>
      <c r="Z38" s="96"/>
      <c r="AA38" s="94"/>
      <c r="AB38" s="95"/>
      <c r="AC38" s="96"/>
      <c r="AD38" s="94"/>
      <c r="AE38" s="95" t="s">
        <v>75</v>
      </c>
      <c r="AF38" s="96"/>
      <c r="AG38" s="214">
        <f>COUNTIF(C38:AC39,"○")</f>
        <v>0</v>
      </c>
      <c r="AH38" s="198">
        <f>COUNTIF(C38:AC39,"●")</f>
        <v>0</v>
      </c>
      <c r="AI38" s="198">
        <f>COUNTIF(C38:AC39,"△")</f>
        <v>0</v>
      </c>
      <c r="AJ38" s="198">
        <f>+AG38*3+AI38*1</f>
        <v>0</v>
      </c>
      <c r="AK38" s="224">
        <f>Z38+N38+AI38+Q38+AC38+E38+K38+W38+H38</f>
        <v>0</v>
      </c>
      <c r="AL38" s="198">
        <f>C38+F38+I38+X38+L38+O38+U38</f>
        <v>0</v>
      </c>
      <c r="AM38" s="225">
        <v>1</v>
      </c>
    </row>
    <row r="39" spans="1:39" ht="13.15" hidden="1" customHeight="1">
      <c r="A39" s="206"/>
      <c r="B39" s="207"/>
      <c r="C39" s="203"/>
      <c r="D39" s="204"/>
      <c r="E39" s="205"/>
      <c r="F39" s="203"/>
      <c r="G39" s="204"/>
      <c r="H39" s="205"/>
      <c r="I39" s="203"/>
      <c r="J39" s="204"/>
      <c r="K39" s="205"/>
      <c r="L39" s="203"/>
      <c r="M39" s="204"/>
      <c r="N39" s="205"/>
      <c r="O39" s="203"/>
      <c r="P39" s="204"/>
      <c r="Q39" s="205"/>
      <c r="R39" s="211"/>
      <c r="S39" s="212"/>
      <c r="T39" s="213"/>
      <c r="U39" s="219"/>
      <c r="V39" s="220"/>
      <c r="W39" s="221"/>
      <c r="X39" s="203"/>
      <c r="Y39" s="204"/>
      <c r="Z39" s="205"/>
      <c r="AA39" s="203"/>
      <c r="AB39" s="204"/>
      <c r="AC39" s="205"/>
      <c r="AD39" s="203"/>
      <c r="AE39" s="204"/>
      <c r="AF39" s="205"/>
      <c r="AG39" s="215"/>
      <c r="AH39" s="199"/>
      <c r="AI39" s="199"/>
      <c r="AJ39" s="199"/>
      <c r="AK39" s="216"/>
      <c r="AL39" s="199"/>
      <c r="AM39" s="226"/>
    </row>
    <row r="40" spans="1:39" hidden="1">
      <c r="A40" s="206">
        <v>14</v>
      </c>
      <c r="B40" s="207"/>
      <c r="C40" s="94"/>
      <c r="D40" s="112" t="s">
        <v>75</v>
      </c>
      <c r="E40" s="96"/>
      <c r="F40" s="94"/>
      <c r="G40" s="95" t="s">
        <v>75</v>
      </c>
      <c r="H40" s="96"/>
      <c r="I40" s="94"/>
      <c r="J40" s="112" t="s">
        <v>75</v>
      </c>
      <c r="K40" s="96"/>
      <c r="L40" s="94"/>
      <c r="M40" s="95" t="s">
        <v>75</v>
      </c>
      <c r="N40" s="96"/>
      <c r="O40" s="94"/>
      <c r="P40" s="112" t="s">
        <v>75</v>
      </c>
      <c r="Q40" s="96"/>
      <c r="R40" s="113"/>
      <c r="S40" s="112" t="s">
        <v>75</v>
      </c>
      <c r="T40" s="114"/>
      <c r="U40" s="208" t="s">
        <v>70</v>
      </c>
      <c r="V40" s="209"/>
      <c r="W40" s="210"/>
      <c r="X40" s="94"/>
      <c r="Y40" s="112" t="s">
        <v>75</v>
      </c>
      <c r="Z40" s="96"/>
      <c r="AA40" s="94"/>
      <c r="AB40" s="95"/>
      <c r="AC40" s="96"/>
      <c r="AD40" s="94"/>
      <c r="AE40" s="112" t="s">
        <v>75</v>
      </c>
      <c r="AF40" s="96"/>
      <c r="AG40" s="214">
        <f>COUNTIF(C40:AC41,"○")</f>
        <v>0</v>
      </c>
      <c r="AH40" s="198">
        <f>COUNTIF(C40:AC41,"●")</f>
        <v>0</v>
      </c>
      <c r="AI40" s="198">
        <f>COUNTIF(C40:AC41,"△")</f>
        <v>0</v>
      </c>
      <c r="AJ40" s="198">
        <f>+AG40*3+AI40*1</f>
        <v>0</v>
      </c>
      <c r="AK40" s="198">
        <f>Q40+K40+E40+H40+AC40+T40+N40+Z40</f>
        <v>0</v>
      </c>
      <c r="AL40" s="198">
        <f>C40+F40+I40+L40+O40+R40+X40</f>
        <v>0</v>
      </c>
      <c r="AM40" s="217">
        <v>4</v>
      </c>
    </row>
    <row r="41" spans="1:39" hidden="1">
      <c r="A41" s="206"/>
      <c r="B41" s="207"/>
      <c r="C41" s="203"/>
      <c r="D41" s="204"/>
      <c r="E41" s="205"/>
      <c r="F41" s="203"/>
      <c r="G41" s="204"/>
      <c r="H41" s="205"/>
      <c r="I41" s="203"/>
      <c r="J41" s="204"/>
      <c r="K41" s="205"/>
      <c r="L41" s="203"/>
      <c r="M41" s="204"/>
      <c r="N41" s="205"/>
      <c r="O41" s="203"/>
      <c r="P41" s="204"/>
      <c r="Q41" s="205"/>
      <c r="R41" s="219"/>
      <c r="S41" s="220"/>
      <c r="T41" s="221"/>
      <c r="U41" s="211"/>
      <c r="V41" s="222"/>
      <c r="W41" s="213"/>
      <c r="X41" s="203"/>
      <c r="Y41" s="204"/>
      <c r="Z41" s="205"/>
      <c r="AA41" s="203"/>
      <c r="AB41" s="204"/>
      <c r="AC41" s="205"/>
      <c r="AD41" s="203"/>
      <c r="AE41" s="204"/>
      <c r="AF41" s="205"/>
      <c r="AG41" s="223"/>
      <c r="AH41" s="216"/>
      <c r="AI41" s="216"/>
      <c r="AJ41" s="216"/>
      <c r="AK41" s="216"/>
      <c r="AL41" s="216"/>
      <c r="AM41" s="218"/>
    </row>
    <row r="42" spans="1:39" hidden="1">
      <c r="A42" s="206">
        <v>15</v>
      </c>
      <c r="B42" s="207"/>
      <c r="C42" s="94"/>
      <c r="D42" s="95" t="s">
        <v>75</v>
      </c>
      <c r="E42" s="96"/>
      <c r="F42" s="94"/>
      <c r="G42" s="112" t="s">
        <v>75</v>
      </c>
      <c r="H42" s="96"/>
      <c r="I42" s="94"/>
      <c r="J42" s="95" t="s">
        <v>75</v>
      </c>
      <c r="K42" s="96"/>
      <c r="L42" s="94"/>
      <c r="M42" s="112" t="s">
        <v>75</v>
      </c>
      <c r="N42" s="96"/>
      <c r="O42" s="94"/>
      <c r="P42" s="95" t="s">
        <v>75</v>
      </c>
      <c r="Q42" s="96"/>
      <c r="R42" s="94"/>
      <c r="S42" s="112" t="s">
        <v>75</v>
      </c>
      <c r="T42" s="96"/>
      <c r="U42" s="94"/>
      <c r="V42" s="95" t="s">
        <v>75</v>
      </c>
      <c r="W42" s="96"/>
      <c r="X42" s="208" t="s">
        <v>70</v>
      </c>
      <c r="Y42" s="209"/>
      <c r="Z42" s="210"/>
      <c r="AA42" s="94"/>
      <c r="AB42" s="95"/>
      <c r="AC42" s="99"/>
      <c r="AD42" s="208" t="s">
        <v>70</v>
      </c>
      <c r="AE42" s="209"/>
      <c r="AF42" s="210"/>
      <c r="AG42" s="214">
        <f>COUNTIF(C42:Z43,"○")</f>
        <v>0</v>
      </c>
      <c r="AH42" s="198">
        <f>COUNTIF(C42:Z43,"●")</f>
        <v>0</v>
      </c>
      <c r="AI42" s="198">
        <f>COUNTIF(C42:Z43,"△")</f>
        <v>0</v>
      </c>
      <c r="AJ42" s="200">
        <f>AG42*3+AI42*1</f>
        <v>0</v>
      </c>
      <c r="AK42" s="198">
        <f>W42+H42+T42+Q42+N42+K42+E42</f>
        <v>0</v>
      </c>
      <c r="AL42" s="198">
        <f>U42+F42+R42+O42+L42+I42+C42</f>
        <v>0</v>
      </c>
      <c r="AM42" s="201"/>
    </row>
    <row r="43" spans="1:39" hidden="1">
      <c r="A43" s="206"/>
      <c r="B43" s="207"/>
      <c r="C43" s="203"/>
      <c r="D43" s="204"/>
      <c r="E43" s="205"/>
      <c r="F43" s="203"/>
      <c r="G43" s="204"/>
      <c r="H43" s="205"/>
      <c r="I43" s="203"/>
      <c r="J43" s="204"/>
      <c r="K43" s="205"/>
      <c r="L43" s="203"/>
      <c r="M43" s="204"/>
      <c r="N43" s="205"/>
      <c r="O43" s="203"/>
      <c r="P43" s="204"/>
      <c r="Q43" s="205"/>
      <c r="R43" s="203"/>
      <c r="S43" s="204"/>
      <c r="T43" s="205"/>
      <c r="U43" s="203"/>
      <c r="V43" s="204"/>
      <c r="W43" s="205"/>
      <c r="X43" s="211"/>
      <c r="Y43" s="212"/>
      <c r="Z43" s="213"/>
      <c r="AA43" s="203"/>
      <c r="AB43" s="204"/>
      <c r="AC43" s="205"/>
      <c r="AD43" s="211"/>
      <c r="AE43" s="212"/>
      <c r="AF43" s="213"/>
      <c r="AG43" s="215"/>
      <c r="AH43" s="199"/>
      <c r="AI43" s="199"/>
      <c r="AJ43" s="199"/>
      <c r="AK43" s="199"/>
      <c r="AL43" s="199"/>
      <c r="AM43" s="202"/>
    </row>
    <row r="44" spans="1:39" hidden="1">
      <c r="AG44" s="104">
        <f>SUM(AG28:AG43)</f>
        <v>0</v>
      </c>
      <c r="AH44" s="105">
        <f>SUM(AH28:AH43)</f>
        <v>0</v>
      </c>
      <c r="AI44" s="105">
        <f>SUM(AI28:AI41)</f>
        <v>0</v>
      </c>
    </row>
    <row r="45" spans="1:39" hidden="1"/>
    <row r="46" spans="1:39" ht="13.15" hidden="1" customHeight="1"/>
    <row r="47" spans="1:39" ht="13.15" hidden="1" customHeight="1"/>
    <row r="48" spans="1:39" ht="17.45" customHeight="1"/>
    <row r="49" spans="2:2" ht="17.45" customHeight="1"/>
    <row r="50" spans="2:2" ht="17.45" customHeight="1"/>
    <row r="51" spans="2:2" ht="17.45" customHeight="1"/>
    <row r="52" spans="2:2" ht="17.45" customHeight="1"/>
    <row r="53" spans="2:2" ht="17.45" customHeight="1"/>
    <row r="54" spans="2:2" ht="17.45" customHeight="1"/>
    <row r="55" spans="2:2" ht="17.45" customHeight="1"/>
    <row r="56" spans="2:2" ht="17.45" customHeight="1">
      <c r="B56" s="106"/>
    </row>
    <row r="57" spans="2:2" ht="17.45" customHeight="1">
      <c r="B57" s="115"/>
    </row>
    <row r="58" spans="2:2" ht="17.45" customHeight="1">
      <c r="B58" s="106"/>
    </row>
    <row r="59" spans="2:2" ht="17.45" customHeight="1"/>
    <row r="60" spans="2:2" ht="17.45" customHeight="1"/>
    <row r="62" spans="2:2">
      <c r="B62" s="116"/>
    </row>
  </sheetData>
  <mergeCells count="373">
    <mergeCell ref="B1:AM1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AI5:AI6"/>
    <mergeCell ref="AJ5:AJ6"/>
    <mergeCell ref="AK5:AK6"/>
    <mergeCell ref="AL5:AL6"/>
    <mergeCell ref="AM5:AM6"/>
    <mergeCell ref="AN5:AN6"/>
    <mergeCell ref="AD4:AF4"/>
    <mergeCell ref="A5:A6"/>
    <mergeCell ref="B5:B6"/>
    <mergeCell ref="C5:E6"/>
    <mergeCell ref="AG5:AG6"/>
    <mergeCell ref="AH5:AH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7:A8"/>
    <mergeCell ref="B7:B8"/>
    <mergeCell ref="F7:H8"/>
    <mergeCell ref="AD8:AF8"/>
    <mergeCell ref="AM7:AM8"/>
    <mergeCell ref="AN7:AN8"/>
    <mergeCell ref="C8:E8"/>
    <mergeCell ref="I8:K8"/>
    <mergeCell ref="L8:N8"/>
    <mergeCell ref="O8:Q8"/>
    <mergeCell ref="R8:T8"/>
    <mergeCell ref="U8:W8"/>
    <mergeCell ref="X8:Z8"/>
    <mergeCell ref="AA8:AC8"/>
    <mergeCell ref="AG7:AG8"/>
    <mergeCell ref="AH7:AH8"/>
    <mergeCell ref="AI7:AI8"/>
    <mergeCell ref="AJ7:AJ8"/>
    <mergeCell ref="AK7:AK8"/>
    <mergeCell ref="AL7:AL8"/>
    <mergeCell ref="A9:A10"/>
    <mergeCell ref="B9:B10"/>
    <mergeCell ref="I9:K10"/>
    <mergeCell ref="AG9:AG10"/>
    <mergeCell ref="AH9:AH10"/>
    <mergeCell ref="AI9:AI10"/>
    <mergeCell ref="U10:W10"/>
    <mergeCell ref="X10:Z10"/>
    <mergeCell ref="AA10:AC10"/>
    <mergeCell ref="AD10:AF10"/>
    <mergeCell ref="AJ9:AJ10"/>
    <mergeCell ref="AK9:AK10"/>
    <mergeCell ref="AL9:AL10"/>
    <mergeCell ref="AM9:AM10"/>
    <mergeCell ref="AN9:AN10"/>
    <mergeCell ref="C10:E10"/>
    <mergeCell ref="F10:H10"/>
    <mergeCell ref="L10:N10"/>
    <mergeCell ref="O10:Q10"/>
    <mergeCell ref="R10:T10"/>
    <mergeCell ref="A11:A12"/>
    <mergeCell ref="B11:B12"/>
    <mergeCell ref="L11:N12"/>
    <mergeCell ref="AG11:AG12"/>
    <mergeCell ref="AH11:AH12"/>
    <mergeCell ref="AI11:AI12"/>
    <mergeCell ref="U12:W12"/>
    <mergeCell ref="X12:Z12"/>
    <mergeCell ref="AA12:AC12"/>
    <mergeCell ref="AD12:AF12"/>
    <mergeCell ref="AJ11:AJ12"/>
    <mergeCell ref="AK11:AK12"/>
    <mergeCell ref="AL11:AL12"/>
    <mergeCell ref="AM11:AM12"/>
    <mergeCell ref="AN11:AN12"/>
    <mergeCell ref="C12:E12"/>
    <mergeCell ref="F12:H12"/>
    <mergeCell ref="I12:K12"/>
    <mergeCell ref="O12:Q12"/>
    <mergeCell ref="R12:T12"/>
    <mergeCell ref="A13:A14"/>
    <mergeCell ref="B13:B14"/>
    <mergeCell ref="O13:Q14"/>
    <mergeCell ref="AG13:AG14"/>
    <mergeCell ref="AH13:AH14"/>
    <mergeCell ref="AI13:AI14"/>
    <mergeCell ref="U14:W14"/>
    <mergeCell ref="X14:Z14"/>
    <mergeCell ref="AA14:AC14"/>
    <mergeCell ref="AD14:AF14"/>
    <mergeCell ref="AJ13:AJ14"/>
    <mergeCell ref="AK13:AK14"/>
    <mergeCell ref="AL13:AL14"/>
    <mergeCell ref="AM13:AM14"/>
    <mergeCell ref="AN13:AN14"/>
    <mergeCell ref="C14:E14"/>
    <mergeCell ref="F14:H14"/>
    <mergeCell ref="I14:K14"/>
    <mergeCell ref="L14:N14"/>
    <mergeCell ref="R14:T14"/>
    <mergeCell ref="A15:A16"/>
    <mergeCell ref="B15:B16"/>
    <mergeCell ref="R15:T16"/>
    <mergeCell ref="AG15:AG16"/>
    <mergeCell ref="AH15:AH16"/>
    <mergeCell ref="AI15:AI16"/>
    <mergeCell ref="U16:W16"/>
    <mergeCell ref="X16:Z16"/>
    <mergeCell ref="AA16:AC16"/>
    <mergeCell ref="AD16:AF16"/>
    <mergeCell ref="AJ15:AJ16"/>
    <mergeCell ref="AK15:AK16"/>
    <mergeCell ref="AL15:AL16"/>
    <mergeCell ref="AM15:AM16"/>
    <mergeCell ref="AN15:AN16"/>
    <mergeCell ref="C16:E16"/>
    <mergeCell ref="F16:H16"/>
    <mergeCell ref="I16:K16"/>
    <mergeCell ref="L16:N16"/>
    <mergeCell ref="O16:Q16"/>
    <mergeCell ref="A17:A18"/>
    <mergeCell ref="B17:B18"/>
    <mergeCell ref="U17:W18"/>
    <mergeCell ref="AG17:AG18"/>
    <mergeCell ref="AH17:AH18"/>
    <mergeCell ref="AI17:AI18"/>
    <mergeCell ref="R18:T18"/>
    <mergeCell ref="X18:Z18"/>
    <mergeCell ref="AA18:AC18"/>
    <mergeCell ref="AD18:AF18"/>
    <mergeCell ref="AJ17:AJ18"/>
    <mergeCell ref="AK17:AK18"/>
    <mergeCell ref="AL17:AL18"/>
    <mergeCell ref="AM17:AM18"/>
    <mergeCell ref="AN17:AN18"/>
    <mergeCell ref="C18:E18"/>
    <mergeCell ref="F18:H18"/>
    <mergeCell ref="I18:K18"/>
    <mergeCell ref="L18:N18"/>
    <mergeCell ref="O18:Q18"/>
    <mergeCell ref="A19:A20"/>
    <mergeCell ref="B19:B20"/>
    <mergeCell ref="X19:Z20"/>
    <mergeCell ref="AG19:AG20"/>
    <mergeCell ref="AH19:AH20"/>
    <mergeCell ref="AI19:AI20"/>
    <mergeCell ref="R20:T20"/>
    <mergeCell ref="U20:W20"/>
    <mergeCell ref="AA20:AC20"/>
    <mergeCell ref="AD20:AF20"/>
    <mergeCell ref="AJ19:AJ20"/>
    <mergeCell ref="AK19:AK20"/>
    <mergeCell ref="AL19:AL20"/>
    <mergeCell ref="AM19:AM20"/>
    <mergeCell ref="AN19:AN20"/>
    <mergeCell ref="C20:E20"/>
    <mergeCell ref="F20:H20"/>
    <mergeCell ref="I20:K20"/>
    <mergeCell ref="L20:N20"/>
    <mergeCell ref="O20:Q20"/>
    <mergeCell ref="A21:A22"/>
    <mergeCell ref="B21:B22"/>
    <mergeCell ref="AA21:AC22"/>
    <mergeCell ref="AG21:AG22"/>
    <mergeCell ref="AH21:AH22"/>
    <mergeCell ref="AI21:AI22"/>
    <mergeCell ref="R22:T22"/>
    <mergeCell ref="U22:W22"/>
    <mergeCell ref="X22:Z22"/>
    <mergeCell ref="AD22:AF22"/>
    <mergeCell ref="AJ21:AJ22"/>
    <mergeCell ref="AK21:AK22"/>
    <mergeCell ref="AL21:AL22"/>
    <mergeCell ref="AM21:AM22"/>
    <mergeCell ref="AN21:AN22"/>
    <mergeCell ref="C22:E22"/>
    <mergeCell ref="F22:H22"/>
    <mergeCell ref="I22:K22"/>
    <mergeCell ref="L22:N22"/>
    <mergeCell ref="O22:Q22"/>
    <mergeCell ref="A23:A24"/>
    <mergeCell ref="B23:B24"/>
    <mergeCell ref="AD23:AF24"/>
    <mergeCell ref="AG23:AG24"/>
    <mergeCell ref="AH23:AH24"/>
    <mergeCell ref="AI23:AI24"/>
    <mergeCell ref="R24:T24"/>
    <mergeCell ref="U24:W24"/>
    <mergeCell ref="X24:Z24"/>
    <mergeCell ref="AA24:AC24"/>
    <mergeCell ref="AJ23:AJ24"/>
    <mergeCell ref="AK23:AK24"/>
    <mergeCell ref="AL23:AL24"/>
    <mergeCell ref="AM23:AM24"/>
    <mergeCell ref="AN23:AN24"/>
    <mergeCell ref="C24:E24"/>
    <mergeCell ref="F24:H24"/>
    <mergeCell ref="I24:K24"/>
    <mergeCell ref="L24:N24"/>
    <mergeCell ref="O24:Q24"/>
    <mergeCell ref="U27:W27"/>
    <mergeCell ref="X27:Z27"/>
    <mergeCell ref="AA27:AC27"/>
    <mergeCell ref="AD27:AF27"/>
    <mergeCell ref="A28:A29"/>
    <mergeCell ref="B28:B29"/>
    <mergeCell ref="C28:E29"/>
    <mergeCell ref="C27:E27"/>
    <mergeCell ref="F27:H27"/>
    <mergeCell ref="I27:K27"/>
    <mergeCell ref="L27:N27"/>
    <mergeCell ref="O27:Q27"/>
    <mergeCell ref="R27:T27"/>
    <mergeCell ref="AM28:AM29"/>
    <mergeCell ref="F29:H29"/>
    <mergeCell ref="I29:K29"/>
    <mergeCell ref="L29:N29"/>
    <mergeCell ref="O29:Q29"/>
    <mergeCell ref="R29:T29"/>
    <mergeCell ref="U29:W29"/>
    <mergeCell ref="X29:Z29"/>
    <mergeCell ref="AA29:AC29"/>
    <mergeCell ref="AD29:AF29"/>
    <mergeCell ref="AG28:AG29"/>
    <mergeCell ref="AH28:AH29"/>
    <mergeCell ref="AI28:AI29"/>
    <mergeCell ref="AJ28:AJ29"/>
    <mergeCell ref="AK28:AK29"/>
    <mergeCell ref="AL28:AL29"/>
    <mergeCell ref="A30:A31"/>
    <mergeCell ref="B30:B31"/>
    <mergeCell ref="F30:H31"/>
    <mergeCell ref="AG30:AG31"/>
    <mergeCell ref="AH30:AH31"/>
    <mergeCell ref="AI30:AI31"/>
    <mergeCell ref="X31:Z31"/>
    <mergeCell ref="AA31:AC31"/>
    <mergeCell ref="AD31:AF31"/>
    <mergeCell ref="AJ30:AJ31"/>
    <mergeCell ref="AK30:AK31"/>
    <mergeCell ref="AL30:AL31"/>
    <mergeCell ref="AM30:AM31"/>
    <mergeCell ref="C31:E31"/>
    <mergeCell ref="I31:K31"/>
    <mergeCell ref="L31:N31"/>
    <mergeCell ref="O31:Q31"/>
    <mergeCell ref="R31:T31"/>
    <mergeCell ref="U31:W31"/>
    <mergeCell ref="A32:A33"/>
    <mergeCell ref="B32:B33"/>
    <mergeCell ref="I32:K33"/>
    <mergeCell ref="AG32:AG33"/>
    <mergeCell ref="AH32:AH33"/>
    <mergeCell ref="AI32:AI33"/>
    <mergeCell ref="X33:Z33"/>
    <mergeCell ref="AA33:AC33"/>
    <mergeCell ref="AD33:AF33"/>
    <mergeCell ref="AJ32:AJ33"/>
    <mergeCell ref="AK32:AK33"/>
    <mergeCell ref="AL32:AL33"/>
    <mergeCell ref="AM32:AM33"/>
    <mergeCell ref="C33:E33"/>
    <mergeCell ref="F33:H33"/>
    <mergeCell ref="L33:N33"/>
    <mergeCell ref="O33:Q33"/>
    <mergeCell ref="R33:T33"/>
    <mergeCell ref="U33:W33"/>
    <mergeCell ref="A34:A35"/>
    <mergeCell ref="B34:B35"/>
    <mergeCell ref="L34:N35"/>
    <mergeCell ref="AG34:AG35"/>
    <mergeCell ref="AH34:AH35"/>
    <mergeCell ref="AI34:AI35"/>
    <mergeCell ref="X35:Z35"/>
    <mergeCell ref="AA35:AC35"/>
    <mergeCell ref="AD35:AF35"/>
    <mergeCell ref="AJ34:AJ35"/>
    <mergeCell ref="AK34:AK35"/>
    <mergeCell ref="AL34:AL35"/>
    <mergeCell ref="AM34:AM35"/>
    <mergeCell ref="C35:E35"/>
    <mergeCell ref="F35:H35"/>
    <mergeCell ref="I35:K35"/>
    <mergeCell ref="O35:Q35"/>
    <mergeCell ref="R35:T35"/>
    <mergeCell ref="U35:W35"/>
    <mergeCell ref="A36:A37"/>
    <mergeCell ref="B36:B37"/>
    <mergeCell ref="O36:Q37"/>
    <mergeCell ref="AG36:AG37"/>
    <mergeCell ref="AH36:AH37"/>
    <mergeCell ref="AI36:AI37"/>
    <mergeCell ref="X37:Z37"/>
    <mergeCell ref="AA37:AC37"/>
    <mergeCell ref="AD37:AF37"/>
    <mergeCell ref="AJ36:AJ37"/>
    <mergeCell ref="AK36:AK37"/>
    <mergeCell ref="AL36:AL37"/>
    <mergeCell ref="AM36:AM37"/>
    <mergeCell ref="C37:E37"/>
    <mergeCell ref="F37:H37"/>
    <mergeCell ref="I37:K37"/>
    <mergeCell ref="L37:N37"/>
    <mergeCell ref="R37:T37"/>
    <mergeCell ref="U37:W37"/>
    <mergeCell ref="A38:A39"/>
    <mergeCell ref="B38:B39"/>
    <mergeCell ref="R38:T39"/>
    <mergeCell ref="AG38:AG39"/>
    <mergeCell ref="AH38:AH39"/>
    <mergeCell ref="AI38:AI39"/>
    <mergeCell ref="X39:Z39"/>
    <mergeCell ref="AA39:AC39"/>
    <mergeCell ref="AD39:AF39"/>
    <mergeCell ref="AJ38:AJ39"/>
    <mergeCell ref="AK38:AK39"/>
    <mergeCell ref="AL38:AL39"/>
    <mergeCell ref="AM38:AM39"/>
    <mergeCell ref="C39:E39"/>
    <mergeCell ref="F39:H39"/>
    <mergeCell ref="I39:K39"/>
    <mergeCell ref="L39:N39"/>
    <mergeCell ref="O39:Q39"/>
    <mergeCell ref="U39:W39"/>
    <mergeCell ref="A40:A41"/>
    <mergeCell ref="B40:B41"/>
    <mergeCell ref="U40:W41"/>
    <mergeCell ref="AG40:AG41"/>
    <mergeCell ref="AH40:AH41"/>
    <mergeCell ref="AI40:AI41"/>
    <mergeCell ref="X41:Z41"/>
    <mergeCell ref="AA41:AC41"/>
    <mergeCell ref="AD41:AF41"/>
    <mergeCell ref="AJ40:AJ41"/>
    <mergeCell ref="AK40:AK41"/>
    <mergeCell ref="AL40:AL41"/>
    <mergeCell ref="AM40:AM41"/>
    <mergeCell ref="C41:E41"/>
    <mergeCell ref="F41:H41"/>
    <mergeCell ref="I41:K41"/>
    <mergeCell ref="L41:N41"/>
    <mergeCell ref="O41:Q41"/>
    <mergeCell ref="R41:T41"/>
    <mergeCell ref="A42:A43"/>
    <mergeCell ref="B42:B43"/>
    <mergeCell ref="X42:Z43"/>
    <mergeCell ref="AD42:AF43"/>
    <mergeCell ref="AG42:AG43"/>
    <mergeCell ref="AH42:AH43"/>
    <mergeCell ref="R43:T43"/>
    <mergeCell ref="U43:W43"/>
    <mergeCell ref="AA43:AC43"/>
    <mergeCell ref="AI42:AI43"/>
    <mergeCell ref="AJ42:AJ43"/>
    <mergeCell ref="AK42:AK43"/>
    <mergeCell ref="AL42:AL43"/>
    <mergeCell ref="AM42:AM43"/>
    <mergeCell ref="C43:E43"/>
    <mergeCell ref="F43:H43"/>
    <mergeCell ref="I43:K43"/>
    <mergeCell ref="L43:N43"/>
    <mergeCell ref="O43:Q43"/>
  </mergeCells>
  <phoneticPr fontId="1"/>
  <pageMargins left="0" right="0" top="0.39" bottom="0" header="0.51181102362204722" footer="0.51181102362204722"/>
  <pageSetup paperSize="9" scale="80" orientation="landscape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zoomScale="75" workbookViewId="0">
      <selection activeCell="D5" sqref="D5"/>
    </sheetView>
  </sheetViews>
  <sheetFormatPr defaultColWidth="9" defaultRowHeight="13.5"/>
  <cols>
    <col min="1" max="1" width="5.625" style="31" customWidth="1"/>
    <col min="2" max="2" width="31.5" style="31" customWidth="1"/>
    <col min="3" max="3" width="8.125" style="31" customWidth="1"/>
    <col min="4" max="4" width="19" style="31" customWidth="1"/>
    <col min="5" max="5" width="9" style="31"/>
    <col min="6" max="6" width="26.5" style="31" customWidth="1"/>
    <col min="7" max="8" width="10.25" style="31" bestFit="1" customWidth="1"/>
    <col min="9" max="10" width="11.625" style="31" bestFit="1" customWidth="1"/>
    <col min="11" max="12" width="10" style="31" bestFit="1" customWidth="1"/>
    <col min="13" max="16384" width="9" style="31"/>
  </cols>
  <sheetData>
    <row r="1" spans="1:12">
      <c r="C1" s="32"/>
      <c r="F1" s="31" t="s">
        <v>19</v>
      </c>
    </row>
    <row r="2" spans="1:12" ht="18.75">
      <c r="A2" s="33">
        <v>1</v>
      </c>
      <c r="B2" s="34" t="s">
        <v>12</v>
      </c>
      <c r="C2" s="44" t="s">
        <v>20</v>
      </c>
      <c r="D2" s="31" t="s">
        <v>50</v>
      </c>
      <c r="E2" s="31">
        <v>1</v>
      </c>
      <c r="F2" s="34" t="s">
        <v>8</v>
      </c>
      <c r="G2" s="35"/>
      <c r="H2" s="35"/>
      <c r="I2" s="36"/>
      <c r="J2" s="36"/>
      <c r="K2" s="36"/>
    </row>
    <row r="3" spans="1:12">
      <c r="A3" s="37"/>
    </row>
    <row r="4" spans="1:12" ht="18.75">
      <c r="A4" s="38">
        <v>2</v>
      </c>
      <c r="B4" s="34" t="s">
        <v>14</v>
      </c>
      <c r="C4" s="39"/>
      <c r="D4" s="31" t="s">
        <v>124</v>
      </c>
      <c r="E4" s="31">
        <v>2</v>
      </c>
      <c r="F4" s="34" t="s">
        <v>12</v>
      </c>
      <c r="G4" s="35"/>
      <c r="H4" s="36"/>
      <c r="I4" s="36"/>
      <c r="J4" s="36"/>
    </row>
    <row r="5" spans="1:12">
      <c r="A5" s="37"/>
    </row>
    <row r="6" spans="1:12" ht="18.75">
      <c r="A6" s="38">
        <v>3</v>
      </c>
      <c r="B6" s="34" t="s">
        <v>3</v>
      </c>
      <c r="C6" s="39"/>
      <c r="E6" s="31">
        <v>3</v>
      </c>
      <c r="F6" s="34" t="s">
        <v>3</v>
      </c>
      <c r="G6" s="35"/>
      <c r="H6" s="36"/>
      <c r="I6" s="36"/>
      <c r="J6" s="36"/>
    </row>
    <row r="7" spans="1:12">
      <c r="A7" s="37"/>
    </row>
    <row r="8" spans="1:12" ht="18.75">
      <c r="A8" s="38">
        <v>4</v>
      </c>
      <c r="B8" s="34" t="s">
        <v>13</v>
      </c>
      <c r="C8" s="39"/>
      <c r="E8" s="31">
        <v>4</v>
      </c>
      <c r="F8" s="34" t="s">
        <v>11</v>
      </c>
      <c r="G8" s="36"/>
      <c r="H8" s="36"/>
      <c r="I8" s="36"/>
      <c r="J8" s="36"/>
      <c r="K8" s="36"/>
      <c r="L8" s="36"/>
    </row>
    <row r="9" spans="1:12">
      <c r="A9" s="37"/>
    </row>
    <row r="10" spans="1:12" ht="18.75">
      <c r="A10" s="38">
        <v>5</v>
      </c>
      <c r="B10" s="34" t="s">
        <v>9</v>
      </c>
      <c r="C10" s="40"/>
      <c r="E10" s="31">
        <v>5</v>
      </c>
      <c r="F10" s="34" t="s">
        <v>21</v>
      </c>
      <c r="G10" s="35"/>
      <c r="H10" s="36"/>
      <c r="I10" s="36"/>
      <c r="J10" s="36"/>
      <c r="K10" s="36"/>
    </row>
    <row r="11" spans="1:12">
      <c r="A11" s="37"/>
    </row>
    <row r="12" spans="1:12" ht="18.75">
      <c r="A12" s="38">
        <v>6</v>
      </c>
      <c r="B12" s="34" t="s">
        <v>8</v>
      </c>
      <c r="C12" s="35" t="s">
        <v>22</v>
      </c>
      <c r="D12" s="31" t="s">
        <v>123</v>
      </c>
      <c r="E12" s="31">
        <v>6</v>
      </c>
      <c r="F12" s="34" t="s">
        <v>0</v>
      </c>
      <c r="G12" s="36"/>
      <c r="H12" s="36"/>
      <c r="I12" s="36"/>
      <c r="J12" s="36"/>
    </row>
    <row r="13" spans="1:12">
      <c r="A13" s="37"/>
    </row>
    <row r="14" spans="1:12" ht="18.75">
      <c r="A14" s="38">
        <v>7</v>
      </c>
      <c r="B14" s="34" t="s">
        <v>11</v>
      </c>
      <c r="C14" s="35" t="s">
        <v>22</v>
      </c>
      <c r="E14" s="31">
        <v>7</v>
      </c>
      <c r="F14" s="34"/>
      <c r="G14" s="36"/>
      <c r="H14" s="36"/>
      <c r="I14" s="36"/>
      <c r="J14" s="36"/>
    </row>
    <row r="15" spans="1:12">
      <c r="A15" s="37"/>
    </row>
    <row r="16" spans="1:12" ht="18.75">
      <c r="A16" s="38">
        <v>8</v>
      </c>
      <c r="B16" s="34" t="s">
        <v>4</v>
      </c>
      <c r="C16" s="39"/>
      <c r="E16" s="31">
        <v>8</v>
      </c>
      <c r="F16" s="34"/>
      <c r="G16" s="36"/>
      <c r="H16" s="36"/>
      <c r="I16" s="36"/>
      <c r="J16" s="36"/>
    </row>
    <row r="17" spans="1:9">
      <c r="A17" s="37"/>
    </row>
    <row r="18" spans="1:9" ht="18.75">
      <c r="A18" s="38">
        <v>9</v>
      </c>
      <c r="B18" s="34" t="s">
        <v>5</v>
      </c>
      <c r="C18" s="39"/>
      <c r="F18" s="34"/>
      <c r="G18" s="36"/>
      <c r="H18" s="36"/>
      <c r="I18" s="36"/>
    </row>
    <row r="19" spans="1:9">
      <c r="A19" s="37"/>
    </row>
    <row r="20" spans="1:9" ht="18.75">
      <c r="A20" s="38">
        <v>10</v>
      </c>
      <c r="B20" s="34" t="s">
        <v>0</v>
      </c>
      <c r="C20" s="39"/>
      <c r="F20" s="34"/>
      <c r="G20" s="36"/>
      <c r="H20" s="36"/>
      <c r="I20" s="36"/>
    </row>
    <row r="21" spans="1:9">
      <c r="A21" s="37"/>
    </row>
    <row r="22" spans="1:9" ht="18.75">
      <c r="A22" s="38">
        <v>11</v>
      </c>
      <c r="B22" s="34" t="s">
        <v>2</v>
      </c>
      <c r="C22" s="35"/>
      <c r="F22" s="34"/>
    </row>
    <row r="23" spans="1:9">
      <c r="A23" s="37"/>
    </row>
    <row r="24" spans="1:9" ht="18.75">
      <c r="A24" s="38">
        <v>12</v>
      </c>
      <c r="B24" s="34" t="s">
        <v>10</v>
      </c>
      <c r="C24" s="39"/>
      <c r="F24" s="34"/>
    </row>
    <row r="25" spans="1:9">
      <c r="A25" s="37"/>
    </row>
    <row r="26" spans="1:9" ht="18.75">
      <c r="A26" s="38">
        <v>13</v>
      </c>
      <c r="B26" s="34" t="s">
        <v>21</v>
      </c>
      <c r="C26" s="45" t="s">
        <v>20</v>
      </c>
      <c r="F26" s="34"/>
    </row>
    <row r="27" spans="1:9">
      <c r="A27" s="37"/>
    </row>
    <row r="28" spans="1:9" ht="18.75">
      <c r="A28" s="38">
        <v>14</v>
      </c>
      <c r="B28" s="34" t="s">
        <v>7</v>
      </c>
      <c r="F28" s="34"/>
    </row>
    <row r="29" spans="1:9">
      <c r="A29" s="37"/>
    </row>
    <row r="30" spans="1:9" ht="18.75">
      <c r="A30" s="38">
        <v>15</v>
      </c>
      <c r="B30" s="34" t="s">
        <v>23</v>
      </c>
      <c r="F30" s="34"/>
    </row>
    <row r="31" spans="1:9">
      <c r="A31" s="37"/>
    </row>
    <row r="32" spans="1:9" ht="18.75">
      <c r="A32" s="38">
        <v>16</v>
      </c>
      <c r="B32" s="34" t="s">
        <v>24</v>
      </c>
      <c r="F32" s="34"/>
    </row>
    <row r="33" spans="1:6">
      <c r="A33" s="37"/>
    </row>
    <row r="34" spans="1:6" ht="18.75">
      <c r="A34" s="38">
        <v>17</v>
      </c>
      <c r="B34" s="34"/>
      <c r="D34" s="34"/>
      <c r="F34" s="34"/>
    </row>
    <row r="35" spans="1:6">
      <c r="A35" s="37"/>
    </row>
    <row r="36" spans="1:6" ht="18.75">
      <c r="A36" s="38">
        <v>18</v>
      </c>
      <c r="B36" s="34"/>
      <c r="D36" s="34"/>
      <c r="F36" s="34"/>
    </row>
    <row r="37" spans="1:6">
      <c r="A37" s="37"/>
    </row>
    <row r="38" spans="1:6" ht="18.75">
      <c r="A38" s="38">
        <v>19</v>
      </c>
      <c r="B38" s="34"/>
      <c r="D38" s="34"/>
      <c r="F38" s="34"/>
    </row>
    <row r="40" spans="1:6" ht="18.75">
      <c r="A40" s="38">
        <v>20</v>
      </c>
      <c r="B40" s="34"/>
      <c r="D40" s="34"/>
      <c r="F40" s="34"/>
    </row>
    <row r="42" spans="1:6" ht="18.75">
      <c r="A42" s="38">
        <v>31</v>
      </c>
      <c r="B42" s="34" t="s">
        <v>16</v>
      </c>
      <c r="D42" s="34"/>
    </row>
    <row r="44" spans="1:6" ht="18.75">
      <c r="A44" s="38">
        <v>32</v>
      </c>
      <c r="B44" s="34" t="s">
        <v>17</v>
      </c>
      <c r="D44" s="34"/>
    </row>
    <row r="46" spans="1:6" ht="18.75">
      <c r="A46" s="38">
        <v>33</v>
      </c>
      <c r="B46" s="34" t="s">
        <v>25</v>
      </c>
      <c r="D46" s="34"/>
    </row>
    <row r="48" spans="1:6" ht="18.75">
      <c r="A48" s="38">
        <v>34</v>
      </c>
      <c r="B48" s="34"/>
      <c r="D48" s="34"/>
    </row>
    <row r="50" spans="1:4" ht="18.75">
      <c r="A50" s="38">
        <v>35</v>
      </c>
      <c r="B50" s="34"/>
      <c r="D50" s="34"/>
    </row>
    <row r="52" spans="1:4" ht="18.75">
      <c r="A52" s="38">
        <v>36</v>
      </c>
      <c r="B52" s="34"/>
      <c r="D52" s="34"/>
    </row>
    <row r="54" spans="1:4" ht="18.75">
      <c r="A54" s="38">
        <v>51</v>
      </c>
      <c r="B54" s="41"/>
      <c r="C54" s="38"/>
      <c r="D54" s="41"/>
    </row>
    <row r="56" spans="1:4" ht="18.75">
      <c r="A56" s="38">
        <v>52</v>
      </c>
      <c r="B56" s="34"/>
      <c r="C56" s="38"/>
      <c r="D56" s="34"/>
    </row>
    <row r="58" spans="1:4" ht="18.75">
      <c r="A58" s="38">
        <v>53</v>
      </c>
      <c r="B58" s="34"/>
      <c r="C58" s="38"/>
      <c r="D58" s="34"/>
    </row>
    <row r="60" spans="1:4" ht="18.75">
      <c r="A60" s="38">
        <v>54</v>
      </c>
      <c r="B60" s="34"/>
      <c r="C60" s="38"/>
      <c r="D60" s="34"/>
    </row>
    <row r="62" spans="1:4" ht="18.75">
      <c r="A62" s="38">
        <v>55</v>
      </c>
      <c r="B62" s="41"/>
      <c r="C62" s="38"/>
      <c r="D62" s="41"/>
    </row>
    <row r="64" spans="1:4" ht="18.75">
      <c r="A64" s="38">
        <v>56</v>
      </c>
      <c r="B64" s="34"/>
      <c r="C64" s="38"/>
      <c r="D64" s="34"/>
    </row>
    <row r="66" spans="1:4" ht="18.75">
      <c r="A66" s="38">
        <v>57</v>
      </c>
      <c r="B66" s="34"/>
      <c r="C66" s="38"/>
      <c r="D66" s="34"/>
    </row>
    <row r="68" spans="1:4" ht="18.75">
      <c r="A68" s="38">
        <v>58</v>
      </c>
      <c r="B68" s="34"/>
      <c r="C68" s="38"/>
      <c r="D68" s="34"/>
    </row>
    <row r="70" spans="1:4" ht="18.75">
      <c r="A70" s="38">
        <v>59</v>
      </c>
      <c r="B70" s="34"/>
      <c r="C70" s="38"/>
      <c r="D70" s="34"/>
    </row>
    <row r="72" spans="1:4" ht="18.75">
      <c r="A72" s="38">
        <v>60</v>
      </c>
      <c r="B72" s="41"/>
      <c r="C72" s="38"/>
      <c r="D72" s="41"/>
    </row>
    <row r="74" spans="1:4" ht="18.75">
      <c r="A74" s="38">
        <v>61</v>
      </c>
      <c r="B74" s="34"/>
      <c r="C74" s="38"/>
      <c r="D74" s="34"/>
    </row>
    <row r="76" spans="1:4" ht="18.75">
      <c r="A76" s="38">
        <v>62</v>
      </c>
      <c r="B76" s="41"/>
      <c r="C76" s="38"/>
      <c r="D76" s="41"/>
    </row>
    <row r="78" spans="1:4" ht="18.75">
      <c r="A78" s="38">
        <v>63</v>
      </c>
      <c r="B78" s="41"/>
      <c r="C78" s="38"/>
      <c r="D78" s="41"/>
    </row>
    <row r="80" spans="1:4" ht="18.75">
      <c r="A80" s="38">
        <v>64</v>
      </c>
      <c r="B80" s="34"/>
      <c r="C80" s="38"/>
      <c r="D80" s="34"/>
    </row>
    <row r="82" spans="1:4" ht="18.75">
      <c r="A82" s="38">
        <v>65</v>
      </c>
      <c r="B82" s="34"/>
      <c r="C82" s="38"/>
      <c r="D82" s="34"/>
    </row>
    <row r="84" spans="1:4" ht="18.75">
      <c r="A84" s="38">
        <v>66</v>
      </c>
      <c r="B84" s="34"/>
      <c r="C84" s="38"/>
      <c r="D84" s="34"/>
    </row>
    <row r="86" spans="1:4" ht="18.75">
      <c r="A86" s="38">
        <v>67</v>
      </c>
      <c r="B86" s="34"/>
      <c r="C86" s="38"/>
      <c r="D86" s="34"/>
    </row>
    <row r="88" spans="1:4" ht="18.75">
      <c r="A88" s="38">
        <v>68</v>
      </c>
      <c r="B88" s="41"/>
      <c r="C88" s="38"/>
      <c r="D88" s="41"/>
    </row>
    <row r="90" spans="1:4" ht="18.75">
      <c r="A90" s="38">
        <v>69</v>
      </c>
      <c r="B90" s="34"/>
      <c r="C90" s="38"/>
    </row>
    <row r="92" spans="1:4" ht="18.75" customHeight="1">
      <c r="A92" s="38">
        <v>70</v>
      </c>
      <c r="B92" s="41"/>
      <c r="C92" s="38"/>
    </row>
    <row r="94" spans="1:4" ht="18.75" customHeight="1">
      <c r="A94" s="38">
        <v>71</v>
      </c>
    </row>
  </sheetData>
  <phoneticPr fontId="1"/>
  <pageMargins left="0.39370078740157483" right="0.78740157480314965" top="0.59055118110236227" bottom="0.98425196850393704" header="0.51181102362204722" footer="0.51181102362204722"/>
  <pageSetup paperSize="9" scale="150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日程表202510</vt:lpstr>
      <vt:lpstr>星取表Reg</vt:lpstr>
      <vt:lpstr>星取表Jr</vt:lpstr>
      <vt:lpstr>データ２</vt:lpstr>
      <vt:lpstr>日程表202510!Print_Area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渡辺英之;左治木徹</dc:creator>
  <cp:lastModifiedBy>User</cp:lastModifiedBy>
  <cp:lastPrinted>2025-10-13T08:32:13Z</cp:lastPrinted>
  <dcterms:created xsi:type="dcterms:W3CDTF">1998-10-18T23:17:38Z</dcterms:created>
  <dcterms:modified xsi:type="dcterms:W3CDTF">2025-10-15T03:09:19Z</dcterms:modified>
</cp:coreProperties>
</file>