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3250" windowHeight="13170" tabRatio="599"/>
  </bookViews>
  <sheets>
    <sheet name="日程表202508" sheetId="18" r:id="rId1"/>
    <sheet name="星取表Reg" sheetId="21" r:id="rId2"/>
    <sheet name="星取表Jr" sheetId="22" r:id="rId3"/>
    <sheet name="データ２" sheetId="10" state="hidden" r:id="rId4"/>
  </sheets>
  <definedNames>
    <definedName name="_xlnm.Print_Area" localSheetId="0">日程表202508!$A$1:$U$176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18" l="1"/>
  <c r="H93" i="18"/>
  <c r="F95" i="18"/>
  <c r="H95" i="18"/>
  <c r="U50" i="18"/>
  <c r="U48" i="18"/>
  <c r="Q27" i="18"/>
  <c r="Q29" i="18"/>
  <c r="H57" i="18"/>
  <c r="H55" i="18"/>
  <c r="F133" i="18"/>
  <c r="F131" i="18"/>
  <c r="S100" i="18"/>
  <c r="O102" i="18" l="1"/>
  <c r="O100" i="18"/>
  <c r="F50" i="18"/>
  <c r="F48" i="18"/>
  <c r="AN9" i="22"/>
  <c r="AN11" i="22"/>
  <c r="AN13" i="22"/>
  <c r="AN15" i="22"/>
  <c r="AN17" i="22"/>
  <c r="AN19" i="22"/>
  <c r="AN21" i="22"/>
  <c r="AN23" i="22"/>
  <c r="AN7" i="22"/>
  <c r="AN5" i="22"/>
  <c r="AL42" i="22" l="1"/>
  <c r="AK42" i="22"/>
  <c r="AI42" i="22"/>
  <c r="AH42" i="22"/>
  <c r="AG42" i="22"/>
  <c r="AJ42" i="22" s="1"/>
  <c r="AL40" i="22"/>
  <c r="AK40" i="22"/>
  <c r="AI40" i="22"/>
  <c r="AJ40" i="22" s="1"/>
  <c r="AH40" i="22"/>
  <c r="AG40" i="22"/>
  <c r="AL38" i="22"/>
  <c r="AI38" i="22"/>
  <c r="AK38" i="22" s="1"/>
  <c r="AH38" i="22"/>
  <c r="AG38" i="22"/>
  <c r="AJ38" i="22" s="1"/>
  <c r="AL36" i="22"/>
  <c r="AK36" i="22"/>
  <c r="AI36" i="22"/>
  <c r="AH36" i="22"/>
  <c r="AG36" i="22"/>
  <c r="AJ36" i="22" s="1"/>
  <c r="AL34" i="22"/>
  <c r="AK34" i="22"/>
  <c r="AI34" i="22"/>
  <c r="AH34" i="22"/>
  <c r="AG34" i="22"/>
  <c r="AJ34" i="22" s="1"/>
  <c r="AL32" i="22"/>
  <c r="AK32" i="22"/>
  <c r="AI32" i="22"/>
  <c r="AH32" i="22"/>
  <c r="AG32" i="22"/>
  <c r="AJ32" i="22" s="1"/>
  <c r="AL30" i="22"/>
  <c r="AK30" i="22"/>
  <c r="AI30" i="22"/>
  <c r="AH30" i="22"/>
  <c r="AG30" i="22"/>
  <c r="AJ30" i="22" s="1"/>
  <c r="AL28" i="22"/>
  <c r="AK28" i="22"/>
  <c r="AI28" i="22"/>
  <c r="AI44" i="22" s="1"/>
  <c r="AH28" i="22"/>
  <c r="AH44" i="22" s="1"/>
  <c r="AG28" i="22"/>
  <c r="AG44" i="22" s="1"/>
  <c r="AD27" i="22"/>
  <c r="X27" i="22"/>
  <c r="U27" i="22"/>
  <c r="R27" i="22"/>
  <c r="O27" i="22"/>
  <c r="L27" i="22"/>
  <c r="I27" i="22"/>
  <c r="F27" i="22"/>
  <c r="C27" i="22"/>
  <c r="B26" i="22"/>
  <c r="AL23" i="22"/>
  <c r="AK23" i="22"/>
  <c r="AI23" i="22"/>
  <c r="AH23" i="22"/>
  <c r="AG23" i="22"/>
  <c r="AJ23" i="22" s="1"/>
  <c r="AL21" i="22"/>
  <c r="AK21" i="22"/>
  <c r="AI21" i="22"/>
  <c r="AH21" i="22"/>
  <c r="AG21" i="22"/>
  <c r="AL19" i="22"/>
  <c r="AK19" i="22"/>
  <c r="AI19" i="22"/>
  <c r="AH19" i="22"/>
  <c r="AG19" i="22"/>
  <c r="AJ19" i="22" s="1"/>
  <c r="AL17" i="22"/>
  <c r="AK17" i="22"/>
  <c r="AI17" i="22"/>
  <c r="AH17" i="22"/>
  <c r="AG17" i="22"/>
  <c r="AJ17" i="22" s="1"/>
  <c r="AL15" i="22"/>
  <c r="AI15" i="22"/>
  <c r="AH15" i="22"/>
  <c r="AG15" i="22"/>
  <c r="AL13" i="22"/>
  <c r="AK13" i="22"/>
  <c r="AI13" i="22"/>
  <c r="AH13" i="22"/>
  <c r="AG13" i="22"/>
  <c r="AL11" i="22"/>
  <c r="AK11" i="22"/>
  <c r="AI11" i="22"/>
  <c r="AH11" i="22"/>
  <c r="AG11" i="22"/>
  <c r="AJ11" i="22" s="1"/>
  <c r="AL9" i="22"/>
  <c r="AK9" i="22"/>
  <c r="AI9" i="22"/>
  <c r="AH9" i="22"/>
  <c r="AG9" i="22"/>
  <c r="AJ9" i="22" s="1"/>
  <c r="AL7" i="22"/>
  <c r="AK7" i="22"/>
  <c r="AI7" i="22"/>
  <c r="AH7" i="22"/>
  <c r="AG7" i="22"/>
  <c r="AJ7" i="22" s="1"/>
  <c r="AL5" i="22"/>
  <c r="AK5" i="22"/>
  <c r="AI5" i="22"/>
  <c r="AH5" i="22"/>
  <c r="AG5" i="22"/>
  <c r="AD4" i="22"/>
  <c r="AA4" i="22"/>
  <c r="X4" i="22"/>
  <c r="U4" i="22"/>
  <c r="R4" i="22"/>
  <c r="O4" i="22"/>
  <c r="L4" i="22"/>
  <c r="I4" i="22"/>
  <c r="F4" i="22"/>
  <c r="C4" i="22"/>
  <c r="B3" i="22"/>
  <c r="AF38" i="21"/>
  <c r="AE38" i="21"/>
  <c r="AC38" i="21"/>
  <c r="AB38" i="21"/>
  <c r="AA38" i="21"/>
  <c r="AD38" i="21" s="1"/>
  <c r="AF36" i="21"/>
  <c r="AE36" i="21"/>
  <c r="AC36" i="21"/>
  <c r="AB36" i="21"/>
  <c r="AA36" i="21"/>
  <c r="AD36" i="21" s="1"/>
  <c r="AF34" i="21"/>
  <c r="AE34" i="21"/>
  <c r="AC34" i="21"/>
  <c r="AB34" i="21"/>
  <c r="AA34" i="21"/>
  <c r="AD34" i="21" s="1"/>
  <c r="AF32" i="21"/>
  <c r="AE32" i="21"/>
  <c r="AC32" i="21"/>
  <c r="AB32" i="21"/>
  <c r="AA32" i="21"/>
  <c r="AF30" i="21"/>
  <c r="AE30" i="21"/>
  <c r="AC30" i="21"/>
  <c r="AB30" i="21"/>
  <c r="AA30" i="21"/>
  <c r="AD30" i="21" s="1"/>
  <c r="AF28" i="21"/>
  <c r="AE28" i="21"/>
  <c r="AC28" i="21"/>
  <c r="AD28" i="21" s="1"/>
  <c r="AB28" i="21"/>
  <c r="AA28" i="21"/>
  <c r="AF26" i="21"/>
  <c r="AE26" i="21"/>
  <c r="AC26" i="21"/>
  <c r="AB26" i="21"/>
  <c r="AA26" i="21"/>
  <c r="R25" i="21"/>
  <c r="O25" i="21"/>
  <c r="L25" i="21"/>
  <c r="I25" i="21"/>
  <c r="F25" i="21"/>
  <c r="C25" i="21"/>
  <c r="AF17" i="21"/>
  <c r="AE17" i="21"/>
  <c r="AC17" i="21"/>
  <c r="AB17" i="21"/>
  <c r="AA17" i="21"/>
  <c r="AD17" i="21" s="1"/>
  <c r="AF15" i="21"/>
  <c r="AE15" i="21"/>
  <c r="AC15" i="21"/>
  <c r="AB15" i="21"/>
  <c r="AA15" i="21"/>
  <c r="AD15" i="21" s="1"/>
  <c r="AF13" i="21"/>
  <c r="AE13" i="21"/>
  <c r="AC13" i="21"/>
  <c r="AB13" i="21"/>
  <c r="AA13" i="21"/>
  <c r="AD13" i="21" s="1"/>
  <c r="AF11" i="21"/>
  <c r="AE11" i="21"/>
  <c r="AC11" i="21"/>
  <c r="AB11" i="21"/>
  <c r="AA11" i="21"/>
  <c r="AD11" i="21" s="1"/>
  <c r="AF9" i="21"/>
  <c r="AE9" i="21"/>
  <c r="AC9" i="21"/>
  <c r="AB9" i="21"/>
  <c r="AA9" i="21"/>
  <c r="AD9" i="21" s="1"/>
  <c r="AF7" i="21"/>
  <c r="AE7" i="21"/>
  <c r="AC7" i="21"/>
  <c r="AB7" i="21"/>
  <c r="AA7" i="21"/>
  <c r="AD7" i="21" s="1"/>
  <c r="AF5" i="21"/>
  <c r="AE5" i="21"/>
  <c r="AC5" i="21"/>
  <c r="AB5" i="21"/>
  <c r="AA5" i="21"/>
  <c r="AD5" i="21" s="1"/>
  <c r="AF3" i="21"/>
  <c r="AE3" i="21"/>
  <c r="AC3" i="21"/>
  <c r="AC19" i="21" s="1"/>
  <c r="AB3" i="21"/>
  <c r="AB19" i="21" s="1"/>
  <c r="AA3" i="21"/>
  <c r="AA19" i="21" s="1"/>
  <c r="X2" i="21"/>
  <c r="U2" i="21"/>
  <c r="R2" i="21"/>
  <c r="O2" i="21"/>
  <c r="L2" i="21"/>
  <c r="I2" i="21"/>
  <c r="F2" i="21"/>
  <c r="C2" i="21"/>
  <c r="B1" i="21"/>
  <c r="AD32" i="21" l="1"/>
  <c r="AA40" i="21"/>
  <c r="AB40" i="21"/>
  <c r="AC40" i="21"/>
  <c r="AJ21" i="22"/>
  <c r="AJ13" i="22"/>
  <c r="AJ15" i="22"/>
  <c r="AI25" i="22"/>
  <c r="AH25" i="22"/>
  <c r="AG25" i="22"/>
  <c r="AJ5" i="22"/>
  <c r="AD26" i="21"/>
  <c r="AK15" i="22"/>
  <c r="AD3" i="21"/>
  <c r="AG3" i="21" s="1"/>
  <c r="AJ28" i="22"/>
  <c r="AG26" i="21" l="1"/>
  <c r="AG13" i="21"/>
  <c r="AG7" i="21"/>
  <c r="AG36" i="21"/>
  <c r="AG15" i="21"/>
  <c r="AG17" i="21"/>
  <c r="AG9" i="21"/>
  <c r="AG34" i="21"/>
  <c r="AG5" i="21"/>
  <c r="AG32" i="21"/>
  <c r="AG11" i="21"/>
  <c r="AG38" i="21"/>
  <c r="AG28" i="21"/>
  <c r="AG30" i="21"/>
  <c r="H175" i="18" l="1"/>
  <c r="F175" i="18"/>
  <c r="D175" i="18"/>
  <c r="B175" i="18"/>
  <c r="H173" i="18"/>
  <c r="F173" i="18"/>
  <c r="D173" i="18"/>
  <c r="B173" i="18"/>
  <c r="U121" i="18"/>
  <c r="U62" i="18"/>
  <c r="U3" i="18" l="1"/>
  <c r="U95" i="18" l="1"/>
  <c r="S95" i="18"/>
  <c r="O95" i="18"/>
  <c r="M95" i="18"/>
  <c r="U93" i="18"/>
  <c r="S93" i="18"/>
  <c r="O93" i="18"/>
  <c r="M93" i="18"/>
  <c r="O161" i="18"/>
  <c r="M161" i="18"/>
  <c r="O159" i="18"/>
  <c r="M159" i="18"/>
  <c r="S147" i="18"/>
  <c r="Q147" i="18"/>
  <c r="O147" i="18"/>
  <c r="S145" i="18"/>
  <c r="Q145" i="18"/>
  <c r="O145" i="18"/>
  <c r="O154" i="18"/>
  <c r="M154" i="18"/>
  <c r="O152" i="18"/>
  <c r="M152" i="18"/>
  <c r="O126" i="18"/>
  <c r="M126" i="18"/>
  <c r="O124" i="18"/>
  <c r="M124" i="18"/>
  <c r="H147" i="18"/>
  <c r="F147" i="18"/>
  <c r="H145" i="18"/>
  <c r="F145" i="18"/>
  <c r="Q116" i="18"/>
  <c r="Q114" i="18"/>
  <c r="Q81" i="18"/>
  <c r="O81" i="18"/>
  <c r="M81" i="18"/>
  <c r="Q79" i="18"/>
  <c r="O79" i="18"/>
  <c r="M79" i="18"/>
  <c r="F116" i="18"/>
  <c r="D116" i="18"/>
  <c r="B116" i="18"/>
  <c r="F114" i="18"/>
  <c r="D114" i="18"/>
  <c r="B114" i="18"/>
  <c r="J81" i="18"/>
  <c r="H81" i="18"/>
  <c r="J79" i="18"/>
  <c r="H79" i="18"/>
  <c r="J88" i="18"/>
  <c r="H88" i="18"/>
  <c r="D88" i="18"/>
  <c r="B88" i="18"/>
  <c r="J86" i="18"/>
  <c r="H86" i="18"/>
  <c r="D86" i="18"/>
  <c r="B86" i="18"/>
  <c r="F81" i="18"/>
  <c r="D81" i="18"/>
  <c r="B81" i="18"/>
  <c r="F79" i="18"/>
  <c r="D79" i="18"/>
  <c r="B79" i="18"/>
  <c r="U57" i="18"/>
  <c r="S57" i="18"/>
  <c r="U55" i="18"/>
  <c r="S55" i="18"/>
  <c r="O57" i="18"/>
  <c r="M57" i="18"/>
  <c r="O55" i="18"/>
  <c r="M55" i="18"/>
  <c r="Q50" i="18"/>
  <c r="O50" i="18"/>
  <c r="M50" i="18"/>
  <c r="Q48" i="18"/>
  <c r="O48" i="18"/>
  <c r="M48" i="18"/>
  <c r="F22" i="18"/>
  <c r="D22" i="18"/>
  <c r="B22" i="18"/>
  <c r="F20" i="18"/>
  <c r="D20" i="18"/>
  <c r="B20" i="18"/>
  <c r="D50" i="18"/>
  <c r="B50" i="18"/>
  <c r="D48" i="18"/>
  <c r="B48" i="18"/>
  <c r="Q22" i="18"/>
  <c r="O22" i="18"/>
  <c r="M22" i="18"/>
  <c r="Q20" i="18"/>
  <c r="O20" i="18"/>
  <c r="M20" i="18"/>
  <c r="D29" i="18"/>
  <c r="B29" i="18"/>
  <c r="D27" i="18"/>
  <c r="B27" i="18"/>
  <c r="J29" i="18"/>
  <c r="H29" i="18"/>
  <c r="J27" i="18"/>
  <c r="H27" i="18"/>
  <c r="S140" i="18" l="1"/>
  <c r="M140" i="18"/>
  <c r="S138" i="18"/>
  <c r="M138" i="18"/>
  <c r="S133" i="18"/>
  <c r="Q133" i="18"/>
  <c r="O133" i="18"/>
  <c r="M133" i="18"/>
  <c r="S131" i="18"/>
  <c r="Q131" i="18"/>
  <c r="O131" i="18"/>
  <c r="M131" i="18"/>
  <c r="H168" i="18"/>
  <c r="F168" i="18"/>
  <c r="H166" i="18"/>
  <c r="F166" i="18"/>
  <c r="H161" i="18"/>
  <c r="F161" i="18"/>
  <c r="D161" i="18"/>
  <c r="H159" i="18"/>
  <c r="F159" i="18"/>
  <c r="D159" i="18"/>
  <c r="D154" i="18"/>
  <c r="B154" i="18"/>
  <c r="D152" i="18"/>
  <c r="B152" i="18"/>
  <c r="D126" i="18"/>
  <c r="B126" i="18"/>
  <c r="D124" i="18"/>
  <c r="B124" i="18"/>
  <c r="M74" i="18"/>
  <c r="M72" i="18"/>
  <c r="S67" i="18"/>
  <c r="Q67" i="18"/>
  <c r="O67" i="18"/>
  <c r="M67" i="18"/>
  <c r="S65" i="18"/>
  <c r="Q65" i="18"/>
  <c r="O65" i="18"/>
  <c r="M65" i="18"/>
  <c r="B93" i="18"/>
  <c r="F74" i="18"/>
  <c r="D74" i="18"/>
  <c r="B74" i="18"/>
  <c r="F72" i="18"/>
  <c r="D72" i="18"/>
  <c r="B72" i="18"/>
  <c r="H67" i="18"/>
  <c r="F67" i="18"/>
  <c r="D67" i="18"/>
  <c r="B67" i="18"/>
  <c r="H65" i="18"/>
  <c r="F65" i="18"/>
  <c r="D65" i="18"/>
  <c r="B65" i="18"/>
  <c r="S43" i="18"/>
  <c r="Q43" i="18"/>
  <c r="O43" i="18"/>
  <c r="M43" i="18"/>
  <c r="S41" i="18"/>
  <c r="Q41" i="18"/>
  <c r="O41" i="18"/>
  <c r="M41" i="18"/>
  <c r="S36" i="18"/>
  <c r="Q36" i="18"/>
  <c r="O36" i="18"/>
  <c r="M36" i="18"/>
  <c r="S34" i="18"/>
  <c r="Q34" i="18"/>
  <c r="O34" i="18"/>
  <c r="M34" i="18"/>
  <c r="O88" i="18"/>
  <c r="M88" i="18"/>
  <c r="O86" i="18"/>
  <c r="M86" i="18"/>
  <c r="U22" i="18"/>
  <c r="S22" i="18"/>
  <c r="U20" i="18"/>
  <c r="S20" i="18"/>
  <c r="O29" i="18"/>
  <c r="M29" i="18"/>
  <c r="O27" i="18"/>
  <c r="M27" i="18"/>
  <c r="S15" i="18"/>
  <c r="Q15" i="18"/>
  <c r="O15" i="18"/>
  <c r="M15" i="18"/>
  <c r="S13" i="18"/>
  <c r="Q13" i="18"/>
  <c r="O13" i="18"/>
  <c r="M13" i="18"/>
  <c r="S8" i="18"/>
  <c r="Q8" i="18"/>
  <c r="O8" i="18"/>
  <c r="M8" i="18"/>
  <c r="S6" i="18"/>
  <c r="Q6" i="18"/>
  <c r="O6" i="18"/>
  <c r="M6" i="18"/>
  <c r="H8" i="18"/>
  <c r="H6" i="18"/>
  <c r="D140" i="18"/>
  <c r="D138" i="18"/>
  <c r="D133" i="18"/>
  <c r="B133" i="18"/>
  <c r="D131" i="18"/>
  <c r="B131" i="18"/>
  <c r="H109" i="18"/>
  <c r="D109" i="18"/>
  <c r="B109" i="18"/>
  <c r="H107" i="18"/>
  <c r="D107" i="18"/>
  <c r="B107" i="18"/>
  <c r="H102" i="18"/>
  <c r="F102" i="18"/>
  <c r="D102" i="18"/>
  <c r="B102" i="18"/>
  <c r="H100" i="18"/>
  <c r="F100" i="18"/>
  <c r="D100" i="18"/>
  <c r="B100" i="18"/>
  <c r="H36" i="18"/>
  <c r="F36" i="18"/>
  <c r="D36" i="18"/>
  <c r="B36" i="18"/>
  <c r="H34" i="18"/>
  <c r="F34" i="18"/>
  <c r="D34" i="18"/>
  <c r="B34" i="18"/>
  <c r="D57" i="18" l="1"/>
  <c r="B57" i="18"/>
  <c r="D55" i="18"/>
  <c r="B55" i="18"/>
  <c r="O116" i="18" l="1"/>
  <c r="M116" i="18"/>
  <c r="O114" i="18"/>
  <c r="M114" i="18"/>
</calcChain>
</file>

<file path=xl/sharedStrings.xml><?xml version="1.0" encoding="utf-8"?>
<sst xmlns="http://schemas.openxmlformats.org/spreadsheetml/2006/main" count="820" uniqueCount="181">
  <si>
    <t>上野クラブ</t>
    <rPh sb="0" eb="2">
      <t>ウエノ</t>
    </rPh>
    <phoneticPr fontId="1"/>
  </si>
  <si>
    <t>No.1</t>
    <phoneticPr fontId="1"/>
  </si>
  <si>
    <t>浅草ビーバーズ</t>
    <rPh sb="0" eb="2">
      <t>アサクサ</t>
    </rPh>
    <phoneticPr fontId="1"/>
  </si>
  <si>
    <t>サンジュニア</t>
    <phoneticPr fontId="1"/>
  </si>
  <si>
    <t>台東レインボーズ</t>
    <rPh sb="0" eb="2">
      <t>タイトウ</t>
    </rPh>
    <phoneticPr fontId="1"/>
  </si>
  <si>
    <t>フェニックス</t>
    <phoneticPr fontId="1"/>
  </si>
  <si>
    <t>練　習　枠</t>
    <rPh sb="0" eb="1">
      <t>ネリ</t>
    </rPh>
    <rPh sb="2" eb="3">
      <t>シュウ</t>
    </rPh>
    <rPh sb="4" eb="5">
      <t>ワク</t>
    </rPh>
    <phoneticPr fontId="1"/>
  </si>
  <si>
    <t>台東キャンディーズ</t>
    <rPh sb="0" eb="2">
      <t>タイトウ</t>
    </rPh>
    <phoneticPr fontId="1"/>
  </si>
  <si>
    <t>ＬＣジュニア</t>
    <phoneticPr fontId="1"/>
  </si>
  <si>
    <t>ライナーズ</t>
    <phoneticPr fontId="1"/>
  </si>
  <si>
    <t>Ｗサンダース</t>
    <phoneticPr fontId="1"/>
  </si>
  <si>
    <t>サンダーボーイズ</t>
    <phoneticPr fontId="1"/>
  </si>
  <si>
    <t>リトルロジャース</t>
    <phoneticPr fontId="1"/>
  </si>
  <si>
    <t>ジャニーズ</t>
    <phoneticPr fontId="1"/>
  </si>
  <si>
    <t>浅草ＢＣ</t>
    <rPh sb="0" eb="2">
      <t>アサクサ</t>
    </rPh>
    <phoneticPr fontId="1"/>
  </si>
  <si>
    <t>中学部</t>
    <rPh sb="0" eb="3">
      <t>チュウガクブ</t>
    </rPh>
    <phoneticPr fontId="1"/>
  </si>
  <si>
    <t>サンジュニア</t>
  </si>
  <si>
    <t>ドルフィンズ</t>
  </si>
  <si>
    <t>学童部</t>
    <rPh sb="0" eb="2">
      <t>ガクドウ</t>
    </rPh>
    <rPh sb="2" eb="3">
      <t>ブ</t>
    </rPh>
    <phoneticPr fontId="1"/>
  </si>
  <si>
    <t>８月２日（土）白鬚球場２</t>
    <rPh sb="4" eb="5">
      <t>ニチ</t>
    </rPh>
    <rPh sb="5" eb="6">
      <t>ド</t>
    </rPh>
    <rPh sb="6" eb="8">
      <t>シラヒゲ</t>
    </rPh>
    <rPh sb="8" eb="10">
      <t>キュウジョウ</t>
    </rPh>
    <phoneticPr fontId="1"/>
  </si>
  <si>
    <t>８月２日（土）少年球場</t>
    <rPh sb="1" eb="2">
      <t>１０ガツ</t>
    </rPh>
    <rPh sb="3" eb="4">
      <t>２４カ</t>
    </rPh>
    <rPh sb="5" eb="6">
      <t>ド</t>
    </rPh>
    <rPh sb="7" eb="9">
      <t>ショウネン</t>
    </rPh>
    <rPh sb="9" eb="11">
      <t>キュウジョウ</t>
    </rPh>
    <phoneticPr fontId="1"/>
  </si>
  <si>
    <t>８月３日（日）白鬚球場２</t>
    <rPh sb="1" eb="2">
      <t>ガツ</t>
    </rPh>
    <rPh sb="3" eb="4">
      <t>ニチ</t>
    </rPh>
    <rPh sb="5" eb="6">
      <t>ニチ</t>
    </rPh>
    <rPh sb="7" eb="9">
      <t>シラヒゲ</t>
    </rPh>
    <rPh sb="9" eb="11">
      <t>キュウジョウ</t>
    </rPh>
    <phoneticPr fontId="1"/>
  </si>
  <si>
    <t>８月３日（日）少年球場</t>
    <rPh sb="1" eb="2">
      <t>１０ガツ</t>
    </rPh>
    <rPh sb="3" eb="4">
      <t>２４カ</t>
    </rPh>
    <rPh sb="5" eb="6">
      <t>ニチ</t>
    </rPh>
    <rPh sb="7" eb="9">
      <t>ショウネン</t>
    </rPh>
    <rPh sb="9" eb="11">
      <t>キュウジョウ</t>
    </rPh>
    <phoneticPr fontId="1"/>
  </si>
  <si>
    <t>８月３日（日）台東千住Ｇ</t>
    <rPh sb="4" eb="5">
      <t>ニチ</t>
    </rPh>
    <rPh sb="5" eb="6">
      <t>ニチ</t>
    </rPh>
    <rPh sb="7" eb="9">
      <t>タイトウ</t>
    </rPh>
    <rPh sb="9" eb="11">
      <t>センジュ</t>
    </rPh>
    <phoneticPr fontId="1"/>
  </si>
  <si>
    <t>８月９日（土）白鬚球場１</t>
    <rPh sb="1" eb="2">
      <t>１０ガツ</t>
    </rPh>
    <rPh sb="3" eb="4">
      <t>ニチ</t>
    </rPh>
    <rPh sb="5" eb="6">
      <t>ド</t>
    </rPh>
    <rPh sb="7" eb="9">
      <t>シラヒゲ</t>
    </rPh>
    <rPh sb="9" eb="11">
      <t>キュウジョウ</t>
    </rPh>
    <phoneticPr fontId="1"/>
  </si>
  <si>
    <t>８月９日（土）白鬚球場２</t>
    <rPh sb="1" eb="2">
      <t>１０ガツ</t>
    </rPh>
    <rPh sb="3" eb="4">
      <t>２４カ</t>
    </rPh>
    <rPh sb="5" eb="6">
      <t>ド</t>
    </rPh>
    <rPh sb="7" eb="9">
      <t>シラヒゲ</t>
    </rPh>
    <rPh sb="9" eb="11">
      <t>キュウジョウ</t>
    </rPh>
    <phoneticPr fontId="1"/>
  </si>
  <si>
    <t>８月９日（土）少年球場</t>
    <rPh sb="1" eb="2">
      <t>１０ガツ</t>
    </rPh>
    <rPh sb="3" eb="4">
      <t>２４カ</t>
    </rPh>
    <rPh sb="5" eb="6">
      <t>ド</t>
    </rPh>
    <rPh sb="7" eb="9">
      <t>ショウネン</t>
    </rPh>
    <rPh sb="9" eb="11">
      <t>キュウジョウ</t>
    </rPh>
    <phoneticPr fontId="1"/>
  </si>
  <si>
    <t>８月９日（土）リバーサイドＡ面</t>
    <rPh sb="1" eb="2">
      <t>１０ガツ</t>
    </rPh>
    <rPh sb="3" eb="4">
      <t>２４カ</t>
    </rPh>
    <rPh sb="5" eb="6">
      <t>ド</t>
    </rPh>
    <rPh sb="14" eb="15">
      <t>メン</t>
    </rPh>
    <phoneticPr fontId="1"/>
  </si>
  <si>
    <t>８月９日（土）台東千住Ｇ</t>
    <rPh sb="1" eb="2">
      <t>ガツ</t>
    </rPh>
    <rPh sb="4" eb="5">
      <t>ニチ</t>
    </rPh>
    <rPh sb="5" eb="6">
      <t>ド</t>
    </rPh>
    <rPh sb="7" eb="9">
      <t>タイトウ</t>
    </rPh>
    <rPh sb="9" eb="11">
      <t>センジュ</t>
    </rPh>
    <phoneticPr fontId="1"/>
  </si>
  <si>
    <t>８月１０日（日）白鬚球場１</t>
    <rPh sb="1" eb="2">
      <t>１０ガツ</t>
    </rPh>
    <rPh sb="4" eb="5">
      <t>ニチ</t>
    </rPh>
    <rPh sb="6" eb="7">
      <t>ニチ</t>
    </rPh>
    <rPh sb="8" eb="10">
      <t>シラヒゲ</t>
    </rPh>
    <rPh sb="10" eb="12">
      <t>キュウジョウ</t>
    </rPh>
    <phoneticPr fontId="1"/>
  </si>
  <si>
    <t>８月１０日（日）白鬚球場２</t>
    <rPh sb="1" eb="2">
      <t>１０ガツ</t>
    </rPh>
    <rPh sb="4" eb="5">
      <t>２４カ</t>
    </rPh>
    <rPh sb="6" eb="7">
      <t>ニチ</t>
    </rPh>
    <rPh sb="8" eb="10">
      <t>シラヒゲ</t>
    </rPh>
    <rPh sb="10" eb="12">
      <t>キュウジョウ</t>
    </rPh>
    <phoneticPr fontId="1"/>
  </si>
  <si>
    <t>８月１０日（日）少年球場</t>
    <rPh sb="1" eb="2">
      <t>１０ガツ</t>
    </rPh>
    <rPh sb="4" eb="5">
      <t>２４カ</t>
    </rPh>
    <rPh sb="6" eb="7">
      <t>ニチ</t>
    </rPh>
    <rPh sb="8" eb="10">
      <t>ショウネン</t>
    </rPh>
    <rPh sb="10" eb="12">
      <t>キュウジョウ</t>
    </rPh>
    <phoneticPr fontId="1"/>
  </si>
  <si>
    <t>８月１１日（祝）白鬚球場１</t>
    <rPh sb="1" eb="2">
      <t>１０ガツ</t>
    </rPh>
    <rPh sb="4" eb="5">
      <t>ニチ</t>
    </rPh>
    <rPh sb="6" eb="7">
      <t>シュク</t>
    </rPh>
    <rPh sb="8" eb="10">
      <t>シラヒゲ</t>
    </rPh>
    <rPh sb="10" eb="12">
      <t>キュウジョウ</t>
    </rPh>
    <phoneticPr fontId="1"/>
  </si>
  <si>
    <t>８月１１日（祝）白鬚球場２</t>
    <rPh sb="1" eb="2">
      <t>１０ガツ</t>
    </rPh>
    <rPh sb="4" eb="5">
      <t>２４カ</t>
    </rPh>
    <rPh sb="6" eb="7">
      <t>シュク</t>
    </rPh>
    <rPh sb="8" eb="10">
      <t>シラヒゲ</t>
    </rPh>
    <rPh sb="10" eb="12">
      <t>キュウジョウ</t>
    </rPh>
    <phoneticPr fontId="1"/>
  </si>
  <si>
    <t>８月１１日（祝）少年球場</t>
    <rPh sb="1" eb="2">
      <t>１０ガツ</t>
    </rPh>
    <rPh sb="4" eb="5">
      <t>２４カ</t>
    </rPh>
    <rPh sb="6" eb="7">
      <t>シュク</t>
    </rPh>
    <rPh sb="8" eb="10">
      <t>ショウネン</t>
    </rPh>
    <rPh sb="10" eb="12">
      <t>キュウジョウ</t>
    </rPh>
    <phoneticPr fontId="1"/>
  </si>
  <si>
    <t>８月１１日（祝）リバーサイドＡ面</t>
    <rPh sb="1" eb="2">
      <t>１０ガツ</t>
    </rPh>
    <rPh sb="4" eb="5">
      <t>２４カ</t>
    </rPh>
    <rPh sb="6" eb="7">
      <t>シュク</t>
    </rPh>
    <rPh sb="15" eb="16">
      <t>メン</t>
    </rPh>
    <phoneticPr fontId="1"/>
  </si>
  <si>
    <t>８月１６日（土）白鬚球場１</t>
    <rPh sb="5" eb="6">
      <t>ド</t>
    </rPh>
    <rPh sb="7" eb="9">
      <t>シラヒゲ</t>
    </rPh>
    <rPh sb="9" eb="11">
      <t>キュウジョウ</t>
    </rPh>
    <phoneticPr fontId="1"/>
  </si>
  <si>
    <t>８月１６日（土）白鬚球場２</t>
    <rPh sb="4" eb="5">
      <t>ド</t>
    </rPh>
    <rPh sb="6" eb="8">
      <t>シラヒゲ</t>
    </rPh>
    <rPh sb="8" eb="10">
      <t>キュウジョウ</t>
    </rPh>
    <phoneticPr fontId="1"/>
  </si>
  <si>
    <t>８月１６日（土）少年球場</t>
    <rPh sb="1" eb="2">
      <t>１０ガツ</t>
    </rPh>
    <rPh sb="4" eb="5">
      <t>２４カ</t>
    </rPh>
    <rPh sb="6" eb="7">
      <t>ド</t>
    </rPh>
    <rPh sb="8" eb="10">
      <t>ショウネン</t>
    </rPh>
    <rPh sb="10" eb="12">
      <t>キュウジョウ</t>
    </rPh>
    <phoneticPr fontId="1"/>
  </si>
  <si>
    <t>８月１７日（日）白鬚球場１</t>
    <rPh sb="1" eb="2">
      <t>１０ガツ</t>
    </rPh>
    <rPh sb="4" eb="5">
      <t>ニチ</t>
    </rPh>
    <rPh sb="6" eb="7">
      <t>ニチ</t>
    </rPh>
    <rPh sb="8" eb="10">
      <t>シラヒゲ</t>
    </rPh>
    <rPh sb="10" eb="12">
      <t>キュウジョウ</t>
    </rPh>
    <phoneticPr fontId="1"/>
  </si>
  <si>
    <t>８月１７日（日）白鬚球場２</t>
    <rPh sb="1" eb="2">
      <t>１０ガツ</t>
    </rPh>
    <rPh sb="4" eb="5">
      <t>２４カ</t>
    </rPh>
    <rPh sb="6" eb="7">
      <t>ニチ</t>
    </rPh>
    <rPh sb="8" eb="10">
      <t>シラヒゲ</t>
    </rPh>
    <rPh sb="10" eb="12">
      <t>キュウジョウ</t>
    </rPh>
    <phoneticPr fontId="1"/>
  </si>
  <si>
    <t>８月１７日（日）少年球場</t>
    <rPh sb="1" eb="2">
      <t>１０ガツ</t>
    </rPh>
    <rPh sb="4" eb="5">
      <t>２４カ</t>
    </rPh>
    <rPh sb="6" eb="7">
      <t>ニチ</t>
    </rPh>
    <rPh sb="8" eb="10">
      <t>ショウネン</t>
    </rPh>
    <rPh sb="10" eb="12">
      <t>キュウジョウ</t>
    </rPh>
    <phoneticPr fontId="1"/>
  </si>
  <si>
    <t>８月１７日（日）台東千住Ｇ</t>
    <rPh sb="5" eb="6">
      <t>ニチ</t>
    </rPh>
    <rPh sb="6" eb="7">
      <t>ニチ</t>
    </rPh>
    <rPh sb="8" eb="10">
      <t>タイトウ</t>
    </rPh>
    <rPh sb="10" eb="12">
      <t>センジュ</t>
    </rPh>
    <phoneticPr fontId="1"/>
  </si>
  <si>
    <t>８月２３日（土）白鬚球場１</t>
    <rPh sb="5" eb="6">
      <t>ド</t>
    </rPh>
    <rPh sb="7" eb="9">
      <t>シラヒゲ</t>
    </rPh>
    <rPh sb="9" eb="11">
      <t>キュウジョウ</t>
    </rPh>
    <phoneticPr fontId="1"/>
  </si>
  <si>
    <t>８月２３日（土）白鬚球場２</t>
    <rPh sb="1" eb="2">
      <t>１０ガツ</t>
    </rPh>
    <rPh sb="4" eb="5">
      <t>２４カ</t>
    </rPh>
    <rPh sb="6" eb="7">
      <t>ド</t>
    </rPh>
    <rPh sb="8" eb="10">
      <t>シラヒゲ</t>
    </rPh>
    <rPh sb="10" eb="12">
      <t>キュウジョウ</t>
    </rPh>
    <phoneticPr fontId="1"/>
  </si>
  <si>
    <t>８月２３日（土）少年球場</t>
    <rPh sb="1" eb="2">
      <t>１０ガツ</t>
    </rPh>
    <rPh sb="4" eb="5">
      <t>２４カ</t>
    </rPh>
    <rPh sb="6" eb="7">
      <t>ド</t>
    </rPh>
    <rPh sb="8" eb="10">
      <t>ショウネン</t>
    </rPh>
    <rPh sb="10" eb="12">
      <t>キュウジョウ</t>
    </rPh>
    <phoneticPr fontId="1"/>
  </si>
  <si>
    <t>８月２３日（土）リバーサイドＡ面</t>
    <rPh sb="1" eb="2">
      <t>１０ガツ</t>
    </rPh>
    <rPh sb="4" eb="5">
      <t>２４カ</t>
    </rPh>
    <rPh sb="6" eb="7">
      <t>ド</t>
    </rPh>
    <rPh sb="15" eb="16">
      <t>メン</t>
    </rPh>
    <phoneticPr fontId="1"/>
  </si>
  <si>
    <t>８月２３日（土）台東千住Ｇ</t>
    <rPh sb="5" eb="6">
      <t>ニチ</t>
    </rPh>
    <rPh sb="6" eb="7">
      <t>ド</t>
    </rPh>
    <rPh sb="8" eb="10">
      <t>タイトウ</t>
    </rPh>
    <rPh sb="10" eb="12">
      <t>センジュ</t>
    </rPh>
    <phoneticPr fontId="1"/>
  </si>
  <si>
    <t>８月２４日（日）白鬚球場１</t>
    <rPh sb="1" eb="2">
      <t>１０ガツ</t>
    </rPh>
    <rPh sb="4" eb="5">
      <t>ニチ</t>
    </rPh>
    <rPh sb="6" eb="7">
      <t>ニチ</t>
    </rPh>
    <rPh sb="8" eb="10">
      <t>シラヒゲ</t>
    </rPh>
    <rPh sb="10" eb="12">
      <t>キュウジョウ</t>
    </rPh>
    <phoneticPr fontId="1"/>
  </si>
  <si>
    <t>８月２４日（日）白鬚球場２</t>
    <rPh sb="1" eb="2">
      <t>１０ガツ</t>
    </rPh>
    <rPh sb="4" eb="5">
      <t>ニチ</t>
    </rPh>
    <rPh sb="6" eb="7">
      <t>ニチ</t>
    </rPh>
    <rPh sb="8" eb="10">
      <t>シラヒゲ</t>
    </rPh>
    <rPh sb="10" eb="12">
      <t>キュウジョウ</t>
    </rPh>
    <phoneticPr fontId="1"/>
  </si>
  <si>
    <t>８月２４日（日）少年球場</t>
    <rPh sb="1" eb="2">
      <t>１０ガツ</t>
    </rPh>
    <rPh sb="4" eb="5">
      <t>２４カ</t>
    </rPh>
    <rPh sb="6" eb="7">
      <t>ニチ</t>
    </rPh>
    <rPh sb="8" eb="10">
      <t>ショウネン</t>
    </rPh>
    <rPh sb="10" eb="12">
      <t>キュウジョウ</t>
    </rPh>
    <phoneticPr fontId="1"/>
  </si>
  <si>
    <t>８月２４日（日）リバーサイドＡ面</t>
    <rPh sb="1" eb="2">
      <t>１０ガツ</t>
    </rPh>
    <rPh sb="4" eb="5">
      <t>２４カ</t>
    </rPh>
    <rPh sb="6" eb="7">
      <t>ニチ</t>
    </rPh>
    <rPh sb="15" eb="16">
      <t>メン</t>
    </rPh>
    <phoneticPr fontId="1"/>
  </si>
  <si>
    <t>８月３０日（土）白鬚球場１</t>
    <rPh sb="5" eb="6">
      <t>ド</t>
    </rPh>
    <rPh sb="7" eb="9">
      <t>シラヒゲ</t>
    </rPh>
    <rPh sb="9" eb="11">
      <t>キュウジョウ</t>
    </rPh>
    <phoneticPr fontId="1"/>
  </si>
  <si>
    <t>８月３０日（土）白鬚球場２</t>
    <rPh sb="1" eb="2">
      <t>１０ガツ</t>
    </rPh>
    <rPh sb="4" eb="5">
      <t>２４カ</t>
    </rPh>
    <rPh sb="6" eb="7">
      <t>ド</t>
    </rPh>
    <rPh sb="8" eb="10">
      <t>シラヒゲ</t>
    </rPh>
    <rPh sb="10" eb="12">
      <t>キュウジョウ</t>
    </rPh>
    <phoneticPr fontId="1"/>
  </si>
  <si>
    <t>８月３１日（日）白鬚球場１</t>
    <rPh sb="1" eb="2">
      <t>１０ガツ</t>
    </rPh>
    <rPh sb="4" eb="5">
      <t>ニチ</t>
    </rPh>
    <rPh sb="6" eb="7">
      <t>ニチ</t>
    </rPh>
    <rPh sb="8" eb="10">
      <t>シラヒゲ</t>
    </rPh>
    <rPh sb="10" eb="12">
      <t>キュウジョウ</t>
    </rPh>
    <phoneticPr fontId="1"/>
  </si>
  <si>
    <t>８月３１日（日）白鬚球場２</t>
    <rPh sb="1" eb="2">
      <t>１０ガツ</t>
    </rPh>
    <rPh sb="4" eb="5">
      <t>ニチ</t>
    </rPh>
    <rPh sb="6" eb="7">
      <t>ニチ</t>
    </rPh>
    <rPh sb="8" eb="10">
      <t>シラヒゲ</t>
    </rPh>
    <rPh sb="10" eb="12">
      <t>キュウジョウ</t>
    </rPh>
    <phoneticPr fontId="1"/>
  </si>
  <si>
    <t>枠なし</t>
    <rPh sb="0" eb="1">
      <t>ワク</t>
    </rPh>
    <phoneticPr fontId="1"/>
  </si>
  <si>
    <t>８月２日（土）リバーサイドＡ面</t>
    <rPh sb="1" eb="2">
      <t>１０ガツ</t>
    </rPh>
    <rPh sb="3" eb="4">
      <t>２４カ</t>
    </rPh>
    <rPh sb="5" eb="6">
      <t>ド</t>
    </rPh>
    <rPh sb="14" eb="15">
      <t>メン</t>
    </rPh>
    <phoneticPr fontId="1"/>
  </si>
  <si>
    <t>８月２日（土）台東千住Ｇ</t>
    <rPh sb="1" eb="2">
      <t>ガツ</t>
    </rPh>
    <rPh sb="4" eb="5">
      <t>ニチ</t>
    </rPh>
    <rPh sb="5" eb="6">
      <t>ド</t>
    </rPh>
    <rPh sb="7" eb="9">
      <t>タイトウ</t>
    </rPh>
    <rPh sb="9" eb="11">
      <t>センジュ</t>
    </rPh>
    <phoneticPr fontId="1"/>
  </si>
  <si>
    <t>８月１０日（日）三郷サンケイ２０（台東Ｂ）面</t>
    <rPh sb="1" eb="2">
      <t>１０ガツ</t>
    </rPh>
    <rPh sb="4" eb="5">
      <t>２４カ</t>
    </rPh>
    <rPh sb="6" eb="7">
      <t>ニチ</t>
    </rPh>
    <rPh sb="8" eb="10">
      <t>ミサト</t>
    </rPh>
    <rPh sb="17" eb="19">
      <t>タイトウ</t>
    </rPh>
    <rPh sb="21" eb="22">
      <t>メン</t>
    </rPh>
    <phoneticPr fontId="1"/>
  </si>
  <si>
    <t>８月１０日（日）三郷サンケイ２１（台東Ｃ）面</t>
    <rPh sb="1" eb="2">
      <t>１０ガツ</t>
    </rPh>
    <rPh sb="4" eb="5">
      <t>２４カ</t>
    </rPh>
    <rPh sb="6" eb="7">
      <t>ニチ</t>
    </rPh>
    <rPh sb="8" eb="10">
      <t>ミサト</t>
    </rPh>
    <rPh sb="17" eb="19">
      <t>タイトウ</t>
    </rPh>
    <rPh sb="21" eb="22">
      <t>メン</t>
    </rPh>
    <phoneticPr fontId="1"/>
  </si>
  <si>
    <t>８月１１日（祝）台東千住Ｇ</t>
    <rPh sb="1" eb="2">
      <t>ガツ</t>
    </rPh>
    <rPh sb="5" eb="6">
      <t>ニチ</t>
    </rPh>
    <rPh sb="6" eb="7">
      <t>シュク</t>
    </rPh>
    <rPh sb="8" eb="10">
      <t>タイトウ</t>
    </rPh>
    <rPh sb="10" eb="12">
      <t>センジュ</t>
    </rPh>
    <phoneticPr fontId="1"/>
  </si>
  <si>
    <t>８月１１日（祝）三郷サンケイ２１（台東Ｃ）面</t>
    <rPh sb="1" eb="2">
      <t>１０ガツ</t>
    </rPh>
    <rPh sb="4" eb="5">
      <t>２４カ</t>
    </rPh>
    <rPh sb="6" eb="7">
      <t>シュク</t>
    </rPh>
    <rPh sb="8" eb="10">
      <t>ミサト</t>
    </rPh>
    <rPh sb="17" eb="19">
      <t>タイトウ</t>
    </rPh>
    <rPh sb="21" eb="22">
      <t>メン</t>
    </rPh>
    <phoneticPr fontId="1"/>
  </si>
  <si>
    <t>８月１１日（祝）三郷サンケイ２０（台東Ｂ）面</t>
    <rPh sb="1" eb="2">
      <t>１０ガツ</t>
    </rPh>
    <rPh sb="4" eb="5">
      <t>２４カ</t>
    </rPh>
    <rPh sb="6" eb="7">
      <t>シュク</t>
    </rPh>
    <rPh sb="8" eb="10">
      <t>ミサト</t>
    </rPh>
    <rPh sb="17" eb="19">
      <t>タイトウ</t>
    </rPh>
    <rPh sb="21" eb="22">
      <t>メン</t>
    </rPh>
    <phoneticPr fontId="1"/>
  </si>
  <si>
    <t>使用不可
（トライアスロン）</t>
    <rPh sb="0" eb="2">
      <t>シヨウ</t>
    </rPh>
    <rPh sb="2" eb="4">
      <t>フカ</t>
    </rPh>
    <phoneticPr fontId="1"/>
  </si>
  <si>
    <t>８月２４日（日）三郷サンケイＢ１（台東Ａ）面</t>
    <rPh sb="1" eb="2">
      <t>１０ガツ</t>
    </rPh>
    <rPh sb="4" eb="5">
      <t>２４カ</t>
    </rPh>
    <rPh sb="6" eb="7">
      <t>ニチ</t>
    </rPh>
    <rPh sb="8" eb="10">
      <t>ミサト</t>
    </rPh>
    <rPh sb="17" eb="19">
      <t>タイトウ</t>
    </rPh>
    <rPh sb="21" eb="22">
      <t>メン</t>
    </rPh>
    <phoneticPr fontId="1"/>
  </si>
  <si>
    <t>８月３０日（土）リバーサイドＡ面</t>
    <rPh sb="1" eb="2">
      <t>１０ガツ</t>
    </rPh>
    <rPh sb="4" eb="5">
      <t>２４カ</t>
    </rPh>
    <rPh sb="6" eb="7">
      <t>ド</t>
    </rPh>
    <rPh sb="15" eb="16">
      <t>メン</t>
    </rPh>
    <phoneticPr fontId="1"/>
  </si>
  <si>
    <t>８月３０日（土）少年球場・・・区民体育祭１回戦</t>
    <rPh sb="1" eb="2">
      <t>１０ガツ</t>
    </rPh>
    <rPh sb="4" eb="5">
      <t>２４カ</t>
    </rPh>
    <rPh sb="6" eb="7">
      <t>ド</t>
    </rPh>
    <rPh sb="8" eb="10">
      <t>ショウネン</t>
    </rPh>
    <rPh sb="10" eb="12">
      <t>キュウジョウ</t>
    </rPh>
    <rPh sb="15" eb="17">
      <t>クミン</t>
    </rPh>
    <rPh sb="17" eb="20">
      <t>タイイクサイ</t>
    </rPh>
    <rPh sb="21" eb="23">
      <t>カイセン</t>
    </rPh>
    <phoneticPr fontId="1"/>
  </si>
  <si>
    <t>区民体育祭
開会式</t>
    <rPh sb="0" eb="2">
      <t>クミン</t>
    </rPh>
    <rPh sb="2" eb="5">
      <t>タイイクサイ</t>
    </rPh>
    <rPh sb="6" eb="9">
      <t>カイカイシキ</t>
    </rPh>
    <phoneticPr fontId="1"/>
  </si>
  <si>
    <t>８月３１日（日）少年球場・・・区民体育祭１回戦</t>
    <rPh sb="1" eb="2">
      <t>１０ガツ</t>
    </rPh>
    <rPh sb="4" eb="5">
      <t>２４カ</t>
    </rPh>
    <rPh sb="6" eb="7">
      <t>ニチ</t>
    </rPh>
    <rPh sb="8" eb="10">
      <t>ショウネン</t>
    </rPh>
    <rPh sb="10" eb="12">
      <t>キュウジョウ</t>
    </rPh>
    <rPh sb="15" eb="17">
      <t>クミン</t>
    </rPh>
    <rPh sb="17" eb="20">
      <t>タイイクサイ</t>
    </rPh>
    <rPh sb="21" eb="23">
      <t>カイセン</t>
    </rPh>
    <phoneticPr fontId="1"/>
  </si>
  <si>
    <t>８月３１日（日）台東千住Ｇ</t>
    <rPh sb="5" eb="6">
      <t>ニチ</t>
    </rPh>
    <rPh sb="6" eb="7">
      <t>ニチ</t>
    </rPh>
    <rPh sb="8" eb="10">
      <t>タイトウ</t>
    </rPh>
    <rPh sb="10" eb="12">
      <t>センジュ</t>
    </rPh>
    <phoneticPr fontId="1"/>
  </si>
  <si>
    <t>８月３１日（日）リバーサイドＡ面</t>
    <rPh sb="1" eb="2">
      <t>１０ガツ</t>
    </rPh>
    <rPh sb="4" eb="5">
      <t>２４カ</t>
    </rPh>
    <rPh sb="6" eb="7">
      <t>ニチ</t>
    </rPh>
    <rPh sb="15" eb="16">
      <t>メン</t>
    </rPh>
    <phoneticPr fontId="1"/>
  </si>
  <si>
    <t>８月１７日（日）三郷サンケイ２０（台東Ｂ）面</t>
    <rPh sb="1" eb="2">
      <t>１０ガツ</t>
    </rPh>
    <rPh sb="4" eb="5">
      <t>２４カ</t>
    </rPh>
    <rPh sb="6" eb="7">
      <t>ニチ</t>
    </rPh>
    <rPh sb="8" eb="10">
      <t>ミサト</t>
    </rPh>
    <rPh sb="17" eb="19">
      <t>タイトウ</t>
    </rPh>
    <rPh sb="21" eb="22">
      <t>メン</t>
    </rPh>
    <phoneticPr fontId="1"/>
  </si>
  <si>
    <t>台東区少年軟式野球連盟日程表（２０２５年８月）</t>
    <rPh sb="3" eb="5">
      <t>ショウネン</t>
    </rPh>
    <rPh sb="19" eb="20">
      <t>ネン</t>
    </rPh>
    <phoneticPr fontId="1"/>
  </si>
  <si>
    <t>三郷</t>
    <rPh sb="0" eb="2">
      <t>ミサト</t>
    </rPh>
    <phoneticPr fontId="1"/>
  </si>
  <si>
    <t>＋１</t>
    <phoneticPr fontId="1"/>
  </si>
  <si>
    <t>浅草ブレイカーズ</t>
    <rPh sb="0" eb="2">
      <t>アサクサ</t>
    </rPh>
    <phoneticPr fontId="1"/>
  </si>
  <si>
    <t>＋0.5</t>
    <phoneticPr fontId="1"/>
  </si>
  <si>
    <t>ビバライナーズ</t>
    <phoneticPr fontId="1"/>
  </si>
  <si>
    <t>上野ビーバーズ</t>
    <rPh sb="0" eb="2">
      <t>ウエノ</t>
    </rPh>
    <phoneticPr fontId="1"/>
  </si>
  <si>
    <t>ボールメイツ</t>
    <phoneticPr fontId="1"/>
  </si>
  <si>
    <t>No.２</t>
    <phoneticPr fontId="1"/>
  </si>
  <si>
    <t>８月１７日（日）三郷サンケイ２１（台東Ｃ）面</t>
    <rPh sb="1" eb="2">
      <t>１０ガツ</t>
    </rPh>
    <rPh sb="4" eb="5">
      <t>ニチ</t>
    </rPh>
    <rPh sb="6" eb="7">
      <t>ニチ</t>
    </rPh>
    <rPh sb="8" eb="10">
      <t>ミサト</t>
    </rPh>
    <rPh sb="17" eb="19">
      <t>タイトウ</t>
    </rPh>
    <rPh sb="21" eb="22">
      <t>メン</t>
    </rPh>
    <phoneticPr fontId="1"/>
  </si>
  <si>
    <t>No.３</t>
    <phoneticPr fontId="1"/>
  </si>
  <si>
    <t>審判：</t>
    <rPh sb="0" eb="2">
      <t>シンパン</t>
    </rPh>
    <phoneticPr fontId="1"/>
  </si>
  <si>
    <t>区民体育祭</t>
    <rPh sb="0" eb="2">
      <t>クミン</t>
    </rPh>
    <rPh sb="2" eb="5">
      <t>タイイクサイ</t>
    </rPh>
    <phoneticPr fontId="1"/>
  </si>
  <si>
    <t>現在</t>
    <rPh sb="0" eb="2">
      <t>ゲンザイ</t>
    </rPh>
    <phoneticPr fontId="1"/>
  </si>
  <si>
    <t>台東区少年野球                  第３１回リーグ戦              Aブロック            ２０２５</t>
    <phoneticPr fontId="1"/>
  </si>
  <si>
    <t>勝</t>
    <rPh sb="0" eb="1">
      <t>カ</t>
    </rPh>
    <phoneticPr fontId="1"/>
  </si>
  <si>
    <t>負</t>
    <rPh sb="0" eb="1">
      <t>マ</t>
    </rPh>
    <phoneticPr fontId="1"/>
  </si>
  <si>
    <t>分</t>
    <rPh sb="0" eb="1">
      <t>フン</t>
    </rPh>
    <phoneticPr fontId="1"/>
  </si>
  <si>
    <t>勝点</t>
    <rPh sb="0" eb="1">
      <t>カチ</t>
    </rPh>
    <rPh sb="1" eb="2">
      <t>テン</t>
    </rPh>
    <phoneticPr fontId="1"/>
  </si>
  <si>
    <t>失点</t>
    <rPh sb="0" eb="2">
      <t>シッテン</t>
    </rPh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</si>
  <si>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</si>
  <si>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</si>
  <si>
    <t>＊</t>
    <phoneticPr fontId="1"/>
  </si>
  <si>
    <t>Ａ－１</t>
    <phoneticPr fontId="1"/>
  </si>
  <si>
    <t>○</t>
    <phoneticPr fontId="1"/>
  </si>
  <si>
    <t>Ａ－５</t>
    <phoneticPr fontId="1"/>
  </si>
  <si>
    <t>Ａ－６</t>
    <phoneticPr fontId="1"/>
  </si>
  <si>
    <t>A－７</t>
    <phoneticPr fontId="1"/>
  </si>
  <si>
    <t>-</t>
    <phoneticPr fontId="1"/>
  </si>
  <si>
    <t>●</t>
    <phoneticPr fontId="1"/>
  </si>
  <si>
    <t>Ａ－８</t>
    <phoneticPr fontId="1"/>
  </si>
  <si>
    <t>Ａ－９</t>
    <phoneticPr fontId="1"/>
  </si>
  <si>
    <t>Ａ－１１</t>
    <phoneticPr fontId="1"/>
  </si>
  <si>
    <t>Ａ－１３</t>
    <phoneticPr fontId="1"/>
  </si>
  <si>
    <t>Ａ－１２</t>
    <phoneticPr fontId="1"/>
  </si>
  <si>
    <t>Ａ－１５</t>
    <phoneticPr fontId="1"/>
  </si>
  <si>
    <t>Ａ－１８</t>
    <phoneticPr fontId="1"/>
  </si>
  <si>
    <t>上野クラブ</t>
    <rPh sb="0" eb="1">
      <t>ウエノ</t>
    </rPh>
    <phoneticPr fontId="1"/>
  </si>
  <si>
    <t>Ａ－２２</t>
    <phoneticPr fontId="1"/>
  </si>
  <si>
    <t>Ａ－２０</t>
    <phoneticPr fontId="1"/>
  </si>
  <si>
    <t>Ａ－２５</t>
    <phoneticPr fontId="1"/>
  </si>
  <si>
    <t>Ａ－２１</t>
    <phoneticPr fontId="1"/>
  </si>
  <si>
    <t>Ａ－２７</t>
    <phoneticPr fontId="1"/>
  </si>
  <si>
    <t>Ａ－２８</t>
    <phoneticPr fontId="1"/>
  </si>
  <si>
    <t>台東区少年野球                    第３１回リーグ戦              Ｂブロック                         ２０２５</t>
    <phoneticPr fontId="1"/>
  </si>
  <si>
    <t>暫定順位</t>
    <rPh sb="0" eb="2">
      <t>ザンテイ</t>
    </rPh>
    <rPh sb="2" eb="4">
      <t>ジュンイ</t>
    </rPh>
    <phoneticPr fontId="1"/>
  </si>
  <si>
    <t>浅草ブレイカーズ</t>
    <rPh sb="0" eb="1">
      <t>アサクサ</t>
    </rPh>
    <phoneticPr fontId="1"/>
  </si>
  <si>
    <t>Ｂ－１</t>
    <phoneticPr fontId="1"/>
  </si>
  <si>
    <t>Ｂ－３</t>
    <phoneticPr fontId="1"/>
  </si>
  <si>
    <t>Ｂ－５</t>
    <phoneticPr fontId="1"/>
  </si>
  <si>
    <t>Ｂ－6</t>
    <phoneticPr fontId="1"/>
  </si>
  <si>
    <t>Ｂ－９</t>
    <phoneticPr fontId="1"/>
  </si>
  <si>
    <t>Ｂ－9</t>
    <phoneticPr fontId="1"/>
  </si>
  <si>
    <t>Ｂ－１２</t>
    <phoneticPr fontId="1"/>
  </si>
  <si>
    <t>Ｂ－１0</t>
    <phoneticPr fontId="1"/>
  </si>
  <si>
    <t>Ｂ－１４</t>
    <phoneticPr fontId="1"/>
  </si>
  <si>
    <t>台東レインボーズ</t>
    <rPh sb="0" eb="1">
      <t>タイトウ</t>
    </rPh>
    <phoneticPr fontId="1"/>
  </si>
  <si>
    <t>Ｂ－１５</t>
    <phoneticPr fontId="1"/>
  </si>
  <si>
    <t>Ｂ－１６</t>
    <phoneticPr fontId="1"/>
  </si>
  <si>
    <t>Ｂ－１７</t>
    <phoneticPr fontId="1"/>
  </si>
  <si>
    <t>Ｂ－１８</t>
    <phoneticPr fontId="1"/>
  </si>
  <si>
    <t>Ｂ－１９</t>
    <phoneticPr fontId="1"/>
  </si>
  <si>
    <t>Ｂ－２０</t>
    <phoneticPr fontId="1"/>
  </si>
  <si>
    <t>Ｂ－２１</t>
    <phoneticPr fontId="1"/>
  </si>
  <si>
    <t>令和７年度　教育リーグ　星取表</t>
    <rPh sb="0" eb="2">
      <t>レイワ</t>
    </rPh>
    <rPh sb="3" eb="5">
      <t>ネンド</t>
    </rPh>
    <rPh sb="6" eb="8">
      <t>キョウイク</t>
    </rPh>
    <rPh sb="12" eb="15">
      <t>ホシトリヒョウ</t>
    </rPh>
    <phoneticPr fontId="33"/>
  </si>
  <si>
    <t>主催     台東区少年軟式野球連盟</t>
    <rPh sb="10" eb="12">
      <t>ショウネン</t>
    </rPh>
    <phoneticPr fontId="1"/>
  </si>
  <si>
    <t>台東区少年野球                    第３１回　　　　　　　　　　　　　　　教育リーグ戦                                ２０２５</t>
    <rPh sb="27" eb="28">
      <t>ダイ</t>
    </rPh>
    <rPh sb="30" eb="31">
      <t>カイ</t>
    </rPh>
    <rPh sb="46" eb="48">
      <t>キョウイク</t>
    </rPh>
    <phoneticPr fontId="1"/>
  </si>
  <si>
    <t>ＬＣジュニア</t>
    <phoneticPr fontId="33"/>
  </si>
  <si>
    <t>＊</t>
  </si>
  <si>
    <t>-</t>
  </si>
  <si>
    <t>-</t>
    <phoneticPr fontId="33"/>
  </si>
  <si>
    <t>リトルロジャース</t>
    <phoneticPr fontId="33"/>
  </si>
  <si>
    <t>サンジュニア</t>
    <phoneticPr fontId="33"/>
  </si>
  <si>
    <t>サンダーボーイズ</t>
    <phoneticPr fontId="33"/>
  </si>
  <si>
    <t>フェニックス</t>
    <phoneticPr fontId="33"/>
  </si>
  <si>
    <t>ジャニーズ</t>
    <phoneticPr fontId="33"/>
  </si>
  <si>
    <t>浅草ブレイカーズ</t>
    <rPh sb="0" eb="2">
      <t>アサクサ</t>
    </rPh>
    <phoneticPr fontId="33"/>
  </si>
  <si>
    <t>浅草ベースボールクラブ</t>
    <rPh sb="0" eb="2">
      <t>アサクサ</t>
    </rPh>
    <phoneticPr fontId="33"/>
  </si>
  <si>
    <t>上野＆ビーバーズ</t>
    <rPh sb="0" eb="2">
      <t>ウエノ</t>
    </rPh>
    <phoneticPr fontId="1"/>
  </si>
  <si>
    <t>台東区少年野球                    第２９回　　　　　　　　　　　　　　　教育リーグ戦              Ｂブロック                          ２０２３</t>
    <rPh sb="27" eb="28">
      <t>ダイ</t>
    </rPh>
    <rPh sb="30" eb="31">
      <t>カイ</t>
    </rPh>
    <rPh sb="46" eb="48">
      <t>キョウイク</t>
    </rPh>
    <phoneticPr fontId="1"/>
  </si>
  <si>
    <t>教育リーグ</t>
    <rPh sb="0" eb="2">
      <t>キョウイク</t>
    </rPh>
    <phoneticPr fontId="1"/>
  </si>
  <si>
    <t>球審：</t>
    <rPh sb="0" eb="2">
      <t>キュウシン</t>
    </rPh>
    <phoneticPr fontId="1"/>
  </si>
  <si>
    <t>レインボーズ</t>
    <phoneticPr fontId="1"/>
  </si>
  <si>
    <t>8月×2</t>
    <rPh sb="1" eb="2">
      <t>ガツ</t>
    </rPh>
    <phoneticPr fontId="1"/>
  </si>
  <si>
    <t>8月</t>
    <rPh sb="1" eb="2">
      <t>ガツ</t>
    </rPh>
    <phoneticPr fontId="1"/>
  </si>
  <si>
    <t>8月↓</t>
    <rPh sb="1" eb="2">
      <t>ガツ</t>
    </rPh>
    <phoneticPr fontId="1"/>
  </si>
  <si>
    <t>８月２日（土）白鬚球場１・・・村山市交流</t>
    <rPh sb="1" eb="2">
      <t>ガツ</t>
    </rPh>
    <rPh sb="3" eb="4">
      <t>ニチ</t>
    </rPh>
    <rPh sb="5" eb="6">
      <t>ド</t>
    </rPh>
    <rPh sb="7" eb="9">
      <t>シラヒゲ</t>
    </rPh>
    <rPh sb="9" eb="11">
      <t>キュウジョウ</t>
    </rPh>
    <rPh sb="15" eb="18">
      <t>ムラヤマシ</t>
    </rPh>
    <rPh sb="18" eb="20">
      <t>コウリュウ</t>
    </rPh>
    <phoneticPr fontId="1"/>
  </si>
  <si>
    <t>８月３日（日）白鬚球場１・・・村山市交流</t>
    <rPh sb="1" eb="2">
      <t>ガツ</t>
    </rPh>
    <rPh sb="3" eb="4">
      <t>ニチ</t>
    </rPh>
    <rPh sb="5" eb="6">
      <t>ニチ</t>
    </rPh>
    <rPh sb="7" eb="9">
      <t>シラヒゲ</t>
    </rPh>
    <rPh sb="9" eb="11">
      <t>キュウジョウ</t>
    </rPh>
    <rPh sb="15" eb="18">
      <t>ムラヤマシ</t>
    </rPh>
    <rPh sb="18" eb="20">
      <t>コウリュウ</t>
    </rPh>
    <phoneticPr fontId="1"/>
  </si>
  <si>
    <t>浅草ＢＣ</t>
    <phoneticPr fontId="1"/>
  </si>
  <si>
    <t>残</t>
    <rPh sb="0" eb="1">
      <t>ザン</t>
    </rPh>
    <phoneticPr fontId="1"/>
  </si>
  <si>
    <t>浅草ブレイカーズ</t>
  </si>
  <si>
    <t>浅草ブレイカーズ</t>
    <phoneticPr fontId="1"/>
  </si>
  <si>
    <t>LCジュニア</t>
    <phoneticPr fontId="1"/>
  </si>
  <si>
    <t>Reリーグ戦　Ｂ－１0</t>
    <rPh sb="5" eb="6">
      <t>セン</t>
    </rPh>
    <phoneticPr fontId="1"/>
  </si>
  <si>
    <t>台東レインボーズ</t>
  </si>
  <si>
    <t>Reリーグ戦　Ｂ－３</t>
    <rPh sb="5" eb="6">
      <t>セン</t>
    </rPh>
    <phoneticPr fontId="1"/>
  </si>
  <si>
    <t>当該</t>
    <rPh sb="0" eb="2">
      <t>トウガイ</t>
    </rPh>
    <phoneticPr fontId="1"/>
  </si>
  <si>
    <t>東京学童女子リーグ予定</t>
    <rPh sb="0" eb="2">
      <t>トウキョウ</t>
    </rPh>
    <rPh sb="2" eb="4">
      <t>ガクドウ</t>
    </rPh>
    <rPh sb="4" eb="6">
      <t>ジョシ</t>
    </rPh>
    <rPh sb="9" eb="11">
      <t>ヨテイ</t>
    </rPh>
    <phoneticPr fontId="1"/>
  </si>
  <si>
    <t xml:space="preserve">学童部 </t>
    <rPh sb="0" eb="2">
      <t>ガクドウ</t>
    </rPh>
    <rPh sb="2" eb="3">
      <t>ブ</t>
    </rPh>
    <phoneticPr fontId="1"/>
  </si>
  <si>
    <t>８月３日（日）リバーサイドＡ面</t>
    <rPh sb="1" eb="2">
      <t>ガツ</t>
    </rPh>
    <rPh sb="3" eb="4">
      <t>ニチ</t>
    </rPh>
    <rPh sb="5" eb="6">
      <t>ニチ</t>
    </rPh>
    <rPh sb="14" eb="15">
      <t>メン</t>
    </rPh>
    <phoneticPr fontId="1"/>
  </si>
  <si>
    <t>中学新人戦１回戦</t>
    <rPh sb="0" eb="2">
      <t>チュウガク</t>
    </rPh>
    <rPh sb="2" eb="5">
      <t>シンジンセン</t>
    </rPh>
    <rPh sb="6" eb="8">
      <t>カイセン</t>
    </rPh>
    <phoneticPr fontId="1"/>
  </si>
  <si>
    <t>審判部②＋ＳＪ②</t>
    <rPh sb="0" eb="2">
      <t>シンパン</t>
    </rPh>
    <rPh sb="2" eb="3">
      <t>ブ</t>
    </rPh>
    <phoneticPr fontId="1"/>
  </si>
  <si>
    <t>中学オープン戦</t>
    <rPh sb="0" eb="2">
      <t>チュウガク</t>
    </rPh>
    <rPh sb="6" eb="7">
      <t>セン</t>
    </rPh>
    <phoneticPr fontId="1"/>
  </si>
  <si>
    <t>８月１０日（日）リバーサイドＡ面</t>
    <rPh sb="1" eb="2">
      <t>ガツ</t>
    </rPh>
    <rPh sb="4" eb="5">
      <t>ニチ</t>
    </rPh>
    <rPh sb="6" eb="7">
      <t>ニチ</t>
    </rPh>
    <rPh sb="15" eb="16">
      <t>メン</t>
    </rPh>
    <phoneticPr fontId="1"/>
  </si>
  <si>
    <t>中学新人戦決勝</t>
    <rPh sb="0" eb="2">
      <t>チュウガク</t>
    </rPh>
    <rPh sb="2" eb="5">
      <t>シンジンセン</t>
    </rPh>
    <rPh sb="5" eb="7">
      <t>ケッショウ</t>
    </rPh>
    <phoneticPr fontId="1"/>
  </si>
  <si>
    <t>ＤＰ－ＢＭの勝者</t>
    <rPh sb="6" eb="8">
      <t>ショウシャ</t>
    </rPh>
    <phoneticPr fontId="1"/>
  </si>
  <si>
    <t>審判部等</t>
    <rPh sb="0" eb="2">
      <t>シンパン</t>
    </rPh>
    <rPh sb="2" eb="4">
      <t>ブトウ</t>
    </rPh>
    <phoneticPr fontId="1"/>
  </si>
  <si>
    <t>表彰式</t>
    <rPh sb="0" eb="3">
      <t>ヒョウショウシキ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</si>
</sst>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);[Red]\(0\)"/>
  </numFmts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ＭＳ Ｐゴシック"/>
      <family val="3"/>
    </font>
    <font>
      <sz val="11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1"/>
      <color rgb="FF000000"/>
      <name val="MS PGothic"/>
      <family val="3"/>
      <charset val="128"/>
    </font>
    <font>
      <sz val="9"/>
      <name val="HG丸ｺﾞｼｯｸM-PRO"/>
      <family val="3"/>
      <charset val="128"/>
    </font>
    <font>
      <b/>
      <sz val="9"/>
      <color indexed="10"/>
      <name val="HG丸ｺﾞｼｯｸM-PRO"/>
      <family val="3"/>
      <charset val="128"/>
    </font>
    <font>
      <sz val="22"/>
      <name val="HGS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" fillId="0" borderId="0">
      <alignment vertical="center"/>
    </xf>
    <xf numFmtId="0" fontId="2" fillId="0" borderId="0"/>
    <xf numFmtId="0" fontId="19" fillId="4" borderId="0" applyNumberFormat="0" applyBorder="0" applyAlignment="0" applyProtection="0">
      <alignment vertical="center"/>
    </xf>
    <xf numFmtId="0" fontId="20" fillId="0" borderId="0"/>
    <xf numFmtId="0" fontId="26" fillId="0" borderId="0"/>
    <xf numFmtId="0" fontId="29" fillId="0" borderId="0"/>
    <xf numFmtId="0" fontId="2" fillId="0" borderId="0"/>
    <xf numFmtId="0" fontId="2" fillId="0" borderId="0">
      <alignment vertical="center"/>
    </xf>
  </cellStyleXfs>
  <cellXfs count="304">
    <xf numFmtId="0" fontId="0" fillId="0" borderId="0" xfId="0"/>
    <xf numFmtId="0" fontId="27" fillId="0" borderId="0" xfId="0" applyFont="1"/>
    <xf numFmtId="0" fontId="27" fillId="25" borderId="0" xfId="0" applyFont="1" applyFill="1"/>
    <xf numFmtId="0" fontId="28" fillId="24" borderId="0" xfId="0" applyFont="1" applyFill="1" applyAlignment="1">
      <alignment horizontal="center"/>
    </xf>
    <xf numFmtId="0" fontId="28" fillId="0" borderId="0" xfId="0" applyFont="1" applyAlignment="1">
      <alignment horizontal="distributed" vertical="center"/>
    </xf>
    <xf numFmtId="56" fontId="27" fillId="0" borderId="0" xfId="0" quotePrefix="1" applyNumberFormat="1" applyFont="1"/>
    <xf numFmtId="56" fontId="27" fillId="0" borderId="0" xfId="0" applyNumberFormat="1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quotePrefix="1" applyFont="1"/>
    <xf numFmtId="0" fontId="27" fillId="27" borderId="0" xfId="0" quotePrefix="1" applyFont="1" applyFill="1"/>
    <xf numFmtId="0" fontId="28" fillId="0" borderId="0" xfId="0" quotePrefix="1" applyFont="1" applyAlignment="1">
      <alignment horizontal="distributed" vertical="center"/>
    </xf>
    <xf numFmtId="0" fontId="30" fillId="0" borderId="0" xfId="0" applyFont="1"/>
    <xf numFmtId="14" fontId="30" fillId="0" borderId="0" xfId="0" applyNumberFormat="1" applyFont="1" applyAlignment="1">
      <alignment horizontal="right"/>
    </xf>
    <xf numFmtId="0" fontId="30" fillId="0" borderId="0" xfId="0" quotePrefix="1" applyFont="1" applyAlignment="1">
      <alignment horizontal="left"/>
    </xf>
    <xf numFmtId="0" fontId="30" fillId="0" borderId="25" xfId="0" quotePrefix="1" applyFont="1" applyBorder="1" applyAlignment="1">
      <alignment horizontal="center" vertical="justify"/>
    </xf>
    <xf numFmtId="0" fontId="30" fillId="0" borderId="18" xfId="0" applyFont="1" applyBorder="1" applyAlignment="1">
      <alignment horizontal="distributed" vertical="center"/>
    </xf>
    <xf numFmtId="0" fontId="30" fillId="0" borderId="25" xfId="0" applyFont="1" applyBorder="1" applyAlignment="1">
      <alignment horizontal="distributed" vertical="center"/>
    </xf>
    <xf numFmtId="0" fontId="30" fillId="0" borderId="25" xfId="0" quotePrefix="1" applyFont="1" applyBorder="1" applyAlignment="1">
      <alignment horizontal="center" vertical="distributed" textRotation="255"/>
    </xf>
    <xf numFmtId="0" fontId="30" fillId="0" borderId="25" xfId="0" applyFont="1" applyBorder="1" applyAlignment="1">
      <alignment horizontal="center" vertical="distributed" textRotation="255"/>
    </xf>
    <xf numFmtId="0" fontId="30" fillId="0" borderId="1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177" fontId="30" fillId="0" borderId="0" xfId="0" quotePrefix="1" applyNumberFormat="1" applyFont="1" applyAlignment="1">
      <alignment horizontal="center" vertical="center"/>
    </xf>
    <xf numFmtId="0" fontId="30" fillId="28" borderId="14" xfId="0" applyFont="1" applyFill="1" applyBorder="1" applyAlignment="1">
      <alignment horizontal="center" vertical="center"/>
    </xf>
    <xf numFmtId="0" fontId="30" fillId="28" borderId="41" xfId="0" applyFont="1" applyFill="1" applyBorder="1" applyAlignment="1">
      <alignment horizontal="center" vertical="center"/>
    </xf>
    <xf numFmtId="0" fontId="30" fillId="28" borderId="12" xfId="0" applyFont="1" applyFill="1" applyBorder="1" applyAlignment="1">
      <alignment horizontal="center" vertical="center"/>
    </xf>
    <xf numFmtId="0" fontId="30" fillId="29" borderId="14" xfId="0" applyFont="1" applyFill="1" applyBorder="1" applyAlignment="1">
      <alignment horizontal="center" vertical="center"/>
    </xf>
    <xf numFmtId="0" fontId="30" fillId="29" borderId="41" xfId="0" applyFont="1" applyFill="1" applyBorder="1" applyAlignment="1">
      <alignment horizontal="center" vertical="center"/>
    </xf>
    <xf numFmtId="0" fontId="30" fillId="29" borderId="12" xfId="0" applyFont="1" applyFill="1" applyBorder="1" applyAlignment="1">
      <alignment horizontal="center" vertical="center"/>
    </xf>
    <xf numFmtId="0" fontId="30" fillId="30" borderId="14" xfId="0" applyFont="1" applyFill="1" applyBorder="1" applyAlignment="1">
      <alignment horizontal="center" vertical="center"/>
    </xf>
    <xf numFmtId="0" fontId="30" fillId="30" borderId="41" xfId="0" applyFont="1" applyFill="1" applyBorder="1" applyAlignment="1">
      <alignment horizontal="center" vertical="center"/>
    </xf>
    <xf numFmtId="0" fontId="30" fillId="30" borderId="12" xfId="0" applyFont="1" applyFill="1" applyBorder="1" applyAlignment="1">
      <alignment horizontal="center" vertical="center"/>
    </xf>
    <xf numFmtId="0" fontId="30" fillId="30" borderId="17" xfId="0" applyFont="1" applyFill="1" applyBorder="1" applyAlignment="1">
      <alignment horizontal="center" vertical="center"/>
    </xf>
    <xf numFmtId="0" fontId="30" fillId="30" borderId="0" xfId="0" applyFont="1" applyFill="1" applyAlignment="1">
      <alignment horizontal="center" vertical="center"/>
    </xf>
    <xf numFmtId="0" fontId="30" fillId="30" borderId="10" xfId="0" applyFont="1" applyFill="1" applyBorder="1" applyAlignment="1">
      <alignment horizontal="center" vertical="center"/>
    </xf>
    <xf numFmtId="0" fontId="25" fillId="0" borderId="0" xfId="52" applyFont="1"/>
    <xf numFmtId="0" fontId="32" fillId="0" borderId="0" xfId="52" applyFont="1" applyAlignment="1">
      <alignment horizontal="center" vertical="center"/>
    </xf>
    <xf numFmtId="14" fontId="25" fillId="0" borderId="0" xfId="52" applyNumberFormat="1" applyFont="1" applyAlignment="1">
      <alignment horizontal="left"/>
    </xf>
    <xf numFmtId="0" fontId="25" fillId="0" borderId="0" xfId="52" quotePrefix="1" applyFont="1" applyAlignment="1">
      <alignment horizontal="left"/>
    </xf>
    <xf numFmtId="0" fontId="25" fillId="0" borderId="0" xfId="52" applyFont="1" applyAlignment="1">
      <alignment horizontal="right"/>
    </xf>
    <xf numFmtId="0" fontId="25" fillId="0" borderId="19" xfId="52" quotePrefix="1" applyFont="1" applyBorder="1" applyAlignment="1">
      <alignment horizontal="center" vertical="justify"/>
    </xf>
    <xf numFmtId="0" fontId="25" fillId="0" borderId="21" xfId="52" applyFont="1" applyBorder="1" applyAlignment="1">
      <alignment horizontal="center" vertical="distributed" textRotation="255"/>
    </xf>
    <xf numFmtId="0" fontId="25" fillId="0" borderId="38" xfId="52" applyFont="1" applyBorder="1" applyAlignment="1">
      <alignment horizontal="distributed" vertical="center"/>
    </xf>
    <xf numFmtId="0" fontId="25" fillId="0" borderId="23" xfId="52" applyFont="1" applyBorder="1" applyAlignment="1">
      <alignment horizontal="distributed" vertical="center"/>
    </xf>
    <xf numFmtId="0" fontId="25" fillId="0" borderId="23" xfId="52" quotePrefix="1" applyFont="1" applyBorder="1" applyAlignment="1">
      <alignment horizontal="center" vertical="distributed" textRotation="255"/>
    </xf>
    <xf numFmtId="0" fontId="25" fillId="0" borderId="23" xfId="52" applyFont="1" applyBorder="1" applyAlignment="1">
      <alignment horizontal="center" vertical="distributed" textRotation="255"/>
    </xf>
    <xf numFmtId="0" fontId="25" fillId="0" borderId="35" xfId="52" quotePrefix="1" applyFont="1" applyBorder="1" applyAlignment="1">
      <alignment horizontal="center" vertical="distributed" textRotation="255"/>
    </xf>
    <xf numFmtId="0" fontId="25" fillId="0" borderId="0" xfId="52" applyFont="1" applyAlignment="1">
      <alignment horizontal="center" vertical="center"/>
    </xf>
    <xf numFmtId="0" fontId="25" fillId="0" borderId="13" xfId="52" applyFont="1" applyBorder="1" applyAlignment="1">
      <alignment horizontal="center" vertical="center" shrinkToFit="1"/>
    </xf>
    <xf numFmtId="0" fontId="25" fillId="25" borderId="32" xfId="52" applyFont="1" applyFill="1" applyBorder="1" applyAlignment="1">
      <alignment horizontal="center" vertical="center" shrinkToFit="1"/>
    </xf>
    <xf numFmtId="0" fontId="25" fillId="0" borderId="11" xfId="52" applyFont="1" applyBorder="1" applyAlignment="1">
      <alignment horizontal="center" vertical="center" shrinkToFit="1"/>
    </xf>
    <xf numFmtId="0" fontId="25" fillId="0" borderId="32" xfId="52" applyFont="1" applyBorder="1" applyAlignment="1">
      <alignment horizontal="center" vertical="center" shrinkToFit="1"/>
    </xf>
    <xf numFmtId="0" fontId="25" fillId="0" borderId="17" xfId="52" applyFont="1" applyBorder="1" applyAlignment="1">
      <alignment horizontal="center" vertical="center" shrinkToFit="1"/>
    </xf>
    <xf numFmtId="0" fontId="25" fillId="0" borderId="0" xfId="52" applyFont="1" applyAlignment="1">
      <alignment horizontal="center" vertical="center" shrinkToFit="1"/>
    </xf>
    <xf numFmtId="0" fontId="25" fillId="0" borderId="10" xfId="52" applyFont="1" applyBorder="1" applyAlignment="1">
      <alignment horizontal="center" vertical="center" shrinkToFit="1"/>
    </xf>
    <xf numFmtId="0" fontId="25" fillId="25" borderId="0" xfId="52" applyFont="1" applyFill="1" applyAlignment="1">
      <alignment horizontal="center" vertical="center" shrinkToFit="1"/>
    </xf>
    <xf numFmtId="0" fontId="25" fillId="0" borderId="0" xfId="52" applyFont="1" applyAlignment="1">
      <alignment horizontal="distributed" vertical="center"/>
    </xf>
    <xf numFmtId="177" fontId="25" fillId="0" borderId="0" xfId="52" quotePrefix="1" applyNumberFormat="1" applyFont="1" applyAlignment="1">
      <alignment horizontal="center" vertical="center" shrinkToFit="1"/>
    </xf>
    <xf numFmtId="177" fontId="25" fillId="0" borderId="0" xfId="52" quotePrefix="1" applyNumberFormat="1" applyFont="1" applyAlignment="1">
      <alignment horizontal="center" vertical="center"/>
    </xf>
    <xf numFmtId="0" fontId="39" fillId="0" borderId="0" xfId="52" applyFont="1"/>
    <xf numFmtId="0" fontId="25" fillId="0" borderId="16" xfId="52" quotePrefix="1" applyFont="1" applyBorder="1" applyAlignment="1">
      <alignment horizontal="center" vertical="justify"/>
    </xf>
    <xf numFmtId="0" fontId="25" fillId="0" borderId="25" xfId="52" applyFont="1" applyBorder="1" applyAlignment="1">
      <alignment horizontal="distributed" vertical="center"/>
    </xf>
    <xf numFmtId="0" fontId="25" fillId="0" borderId="25" xfId="52" quotePrefix="1" applyFont="1" applyBorder="1" applyAlignment="1">
      <alignment horizontal="center" vertical="distributed" textRotation="255"/>
    </xf>
    <xf numFmtId="0" fontId="25" fillId="0" borderId="25" xfId="52" applyFont="1" applyBorder="1" applyAlignment="1">
      <alignment horizontal="center" vertical="distributed" textRotation="255"/>
    </xf>
    <xf numFmtId="0" fontId="39" fillId="0" borderId="25" xfId="52" quotePrefix="1" applyFont="1" applyBorder="1" applyAlignment="1">
      <alignment horizontal="center" vertical="distributed" textRotation="255"/>
    </xf>
    <xf numFmtId="0" fontId="25" fillId="25" borderId="13" xfId="52" applyFont="1" applyFill="1" applyBorder="1" applyAlignment="1">
      <alignment horizontal="center" vertical="center" shrinkToFit="1"/>
    </xf>
    <xf numFmtId="0" fontId="25" fillId="25" borderId="11" xfId="52" applyFont="1" applyFill="1" applyBorder="1" applyAlignment="1">
      <alignment horizontal="center" vertical="center" shrinkToFit="1"/>
    </xf>
    <xf numFmtId="0" fontId="38" fillId="0" borderId="0" xfId="52" applyFont="1"/>
    <xf numFmtId="0" fontId="2" fillId="0" borderId="0" xfId="52"/>
    <xf numFmtId="0" fontId="25" fillId="24" borderId="13" xfId="52" applyFont="1" applyFill="1" applyBorder="1" applyAlignment="1">
      <alignment horizontal="center" vertical="center" shrinkToFit="1"/>
    </xf>
    <xf numFmtId="0" fontId="25" fillId="24" borderId="32" xfId="52" applyFont="1" applyFill="1" applyBorder="1" applyAlignment="1">
      <alignment horizontal="center" vertical="center" shrinkToFit="1"/>
    </xf>
    <xf numFmtId="0" fontId="25" fillId="24" borderId="11" xfId="52" applyFont="1" applyFill="1" applyBorder="1" applyAlignment="1">
      <alignment horizontal="center" vertical="center" shrinkToFit="1"/>
    </xf>
    <xf numFmtId="0" fontId="25" fillId="24" borderId="17" xfId="52" applyFont="1" applyFill="1" applyBorder="1" applyAlignment="1">
      <alignment horizontal="center" vertical="center" shrinkToFit="1"/>
    </xf>
    <xf numFmtId="0" fontId="25" fillId="24" borderId="0" xfId="52" applyFont="1" applyFill="1" applyAlignment="1">
      <alignment horizontal="center" vertical="center" shrinkToFit="1"/>
    </xf>
    <xf numFmtId="0" fontId="25" fillId="24" borderId="10" xfId="52" applyFont="1" applyFill="1" applyBorder="1" applyAlignment="1">
      <alignment horizontal="center" vertical="center" shrinkToFit="1"/>
    </xf>
    <xf numFmtId="56" fontId="27" fillId="25" borderId="0" xfId="0" quotePrefix="1" applyNumberFormat="1" applyFont="1" applyFill="1"/>
    <xf numFmtId="0" fontId="27" fillId="25" borderId="0" xfId="0" quotePrefix="1" applyFont="1" applyFill="1"/>
    <xf numFmtId="0" fontId="30" fillId="26" borderId="41" xfId="0" applyFont="1" applyFill="1" applyBorder="1" applyAlignment="1">
      <alignment horizontal="center" vertical="center"/>
    </xf>
    <xf numFmtId="0" fontId="0" fillId="0" borderId="0" xfId="47" applyFont="1"/>
    <xf numFmtId="0" fontId="21" fillId="0" borderId="0" xfId="47" quotePrefix="1" applyFont="1" applyAlignment="1">
      <alignment horizontal="center"/>
    </xf>
    <xf numFmtId="0" fontId="22" fillId="0" borderId="0" xfId="47" quotePrefix="1" applyFont="1" applyAlignment="1">
      <alignment horizontal="center"/>
    </xf>
    <xf numFmtId="0" fontId="23" fillId="0" borderId="0" xfId="47" quotePrefix="1" applyFont="1" applyAlignment="1">
      <alignment horizontal="left"/>
    </xf>
    <xf numFmtId="0" fontId="22" fillId="0" borderId="0" xfId="47" applyFont="1" applyAlignment="1">
      <alignment horizontal="right"/>
    </xf>
    <xf numFmtId="14" fontId="24" fillId="0" borderId="0" xfId="47" applyNumberFormat="1" applyFont="1" applyAlignment="1">
      <alignment horizontal="right"/>
    </xf>
    <xf numFmtId="0" fontId="0" fillId="0" borderId="0" xfId="0" quotePrefix="1" applyAlignment="1">
      <alignment horizontal="left"/>
    </xf>
    <xf numFmtId="20" fontId="0" fillId="0" borderId="16" xfId="0" applyNumberFormat="1" applyBorder="1" applyAlignment="1">
      <alignment horizontal="left"/>
    </xf>
    <xf numFmtId="20" fontId="0" fillId="0" borderId="15" xfId="0" applyNumberFormat="1" applyBorder="1" applyAlignment="1">
      <alignment horizontal="left"/>
    </xf>
    <xf numFmtId="20" fontId="3" fillId="0" borderId="15" xfId="0" applyNumberFormat="1" applyFont="1" applyBorder="1" applyAlignment="1">
      <alignment horizontal="left"/>
    </xf>
    <xf numFmtId="20" fontId="3" fillId="0" borderId="15" xfId="0" applyNumberFormat="1" applyFont="1" applyBorder="1" applyAlignment="1">
      <alignment horizontal="right"/>
    </xf>
    <xf numFmtId="20" fontId="3" fillId="0" borderId="18" xfId="0" applyNumberFormat="1" applyFont="1" applyBorder="1" applyAlignment="1">
      <alignment horizontal="right"/>
    </xf>
    <xf numFmtId="20" fontId="0" fillId="0" borderId="0" xfId="0" applyNumberFormat="1" applyAlignment="1">
      <alignment horizontal="left"/>
    </xf>
    <xf numFmtId="20" fontId="0" fillId="0" borderId="0" xfId="0" applyNumberFormat="1" applyAlignment="1">
      <alignment horizontal="right"/>
    </xf>
    <xf numFmtId="20" fontId="3" fillId="0" borderId="0" xfId="0" applyNumberFormat="1" applyFont="1" applyAlignment="1">
      <alignment horizontal="left"/>
    </xf>
    <xf numFmtId="20" fontId="3" fillId="0" borderId="0" xfId="0" applyNumberFormat="1" applyFont="1" applyAlignment="1">
      <alignment horizontal="right"/>
    </xf>
    <xf numFmtId="0" fontId="0" fillId="0" borderId="13" xfId="0" applyBorder="1" applyAlignment="1">
      <alignment horizontal="distributed"/>
    </xf>
    <xf numFmtId="0" fontId="20" fillId="0" borderId="11" xfId="0" applyFont="1" applyBorder="1" applyAlignment="1">
      <alignment horizontal="distributed"/>
    </xf>
    <xf numFmtId="0" fontId="0" fillId="0" borderId="0" xfId="0" applyAlignment="1">
      <alignment horizontal="distributed"/>
    </xf>
    <xf numFmtId="0" fontId="20" fillId="0" borderId="0" xfId="0" applyFont="1" applyAlignment="1">
      <alignment horizontal="distributed"/>
    </xf>
    <xf numFmtId="0" fontId="0" fillId="0" borderId="17" xfId="0" applyBorder="1" applyAlignment="1">
      <alignment horizontal="left" vertical="center"/>
    </xf>
    <xf numFmtId="0" fontId="0" fillId="0" borderId="10" xfId="0" applyBorder="1"/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distributed"/>
    </xf>
    <xf numFmtId="0" fontId="20" fillId="0" borderId="12" xfId="0" applyFont="1" applyBorder="1" applyAlignment="1">
      <alignment horizontal="distributed"/>
    </xf>
    <xf numFmtId="0" fontId="0" fillId="0" borderId="0" xfId="0" quotePrefix="1" applyAlignment="1">
      <alignment horizontal="right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horizontal="center"/>
    </xf>
    <xf numFmtId="20" fontId="0" fillId="0" borderId="15" xfId="0" applyNumberFormat="1" applyBorder="1" applyAlignment="1">
      <alignment horizontal="right"/>
    </xf>
    <xf numFmtId="20" fontId="3" fillId="0" borderId="16" xfId="0" applyNumberFormat="1" applyFont="1" applyBorder="1" applyAlignment="1">
      <alignment horizontal="left"/>
    </xf>
    <xf numFmtId="0" fontId="0" fillId="0" borderId="16" xfId="0" applyBorder="1"/>
    <xf numFmtId="0" fontId="0" fillId="0" borderId="18" xfId="0" applyBorder="1"/>
    <xf numFmtId="20" fontId="0" fillId="0" borderId="18" xfId="0" applyNumberFormat="1" applyBorder="1" applyAlignment="1">
      <alignment horizontal="right"/>
    </xf>
    <xf numFmtId="0" fontId="0" fillId="0" borderId="0" xfId="0" applyAlignment="1">
      <alignment shrinkToFit="1"/>
    </xf>
    <xf numFmtId="0" fontId="0" fillId="0" borderId="18" xfId="0" applyBorder="1" applyAlignment="1">
      <alignment shrinkToFit="1"/>
    </xf>
    <xf numFmtId="0" fontId="30" fillId="0" borderId="41" xfId="0" applyFont="1" applyBorder="1" applyAlignment="1">
      <alignment horizontal="center" vertical="center" shrinkToFit="1"/>
    </xf>
    <xf numFmtId="0" fontId="0" fillId="26" borderId="13" xfId="0" applyFill="1" applyBorder="1" applyAlignment="1">
      <alignment horizontal="distributed"/>
    </xf>
    <xf numFmtId="0" fontId="20" fillId="26" borderId="11" xfId="0" applyFont="1" applyFill="1" applyBorder="1" applyAlignment="1">
      <alignment horizontal="distributed"/>
    </xf>
    <xf numFmtId="0" fontId="0" fillId="26" borderId="17" xfId="0" applyFill="1" applyBorder="1" applyAlignment="1">
      <alignment horizontal="left" vertical="center"/>
    </xf>
    <xf numFmtId="0" fontId="0" fillId="26" borderId="10" xfId="0" applyFill="1" applyBorder="1"/>
    <xf numFmtId="0" fontId="0" fillId="26" borderId="14" xfId="0" applyFill="1" applyBorder="1" applyAlignment="1">
      <alignment horizontal="distributed"/>
    </xf>
    <xf numFmtId="0" fontId="20" fillId="26" borderId="12" xfId="0" applyFont="1" applyFill="1" applyBorder="1" applyAlignment="1">
      <alignment horizontal="distributed"/>
    </xf>
    <xf numFmtId="0" fontId="0" fillId="0" borderId="0" xfId="0" quotePrefix="1"/>
    <xf numFmtId="20" fontId="0" fillId="0" borderId="19" xfId="0" applyNumberFormat="1" applyBorder="1" applyAlignment="1">
      <alignment horizontal="left"/>
    </xf>
    <xf numFmtId="20" fontId="0" fillId="0" borderId="34" xfId="0" applyNumberFormat="1" applyBorder="1" applyAlignment="1">
      <alignment horizontal="left"/>
    </xf>
    <xf numFmtId="20" fontId="0" fillId="0" borderId="39" xfId="0" applyNumberFormat="1" applyBorder="1" applyAlignment="1">
      <alignment horizontal="right"/>
    </xf>
    <xf numFmtId="0" fontId="0" fillId="0" borderId="30" xfId="0" applyBorder="1" applyAlignment="1">
      <alignment horizontal="distributed"/>
    </xf>
    <xf numFmtId="0" fontId="20" fillId="0" borderId="42" xfId="0" applyFont="1" applyBorder="1" applyAlignment="1">
      <alignment horizontal="distributed"/>
    </xf>
    <xf numFmtId="0" fontId="0" fillId="0" borderId="37" xfId="0" applyBorder="1" applyAlignment="1">
      <alignment horizontal="left" vertical="center"/>
    </xf>
    <xf numFmtId="0" fontId="0" fillId="0" borderId="29" xfId="0" applyBorder="1"/>
    <xf numFmtId="0" fontId="0" fillId="0" borderId="43" xfId="0" applyBorder="1" applyAlignment="1">
      <alignment horizontal="distributed"/>
    </xf>
    <xf numFmtId="0" fontId="20" fillId="0" borderId="26" xfId="0" applyFont="1" applyBorder="1" applyAlignment="1">
      <alignment horizontal="distributed"/>
    </xf>
    <xf numFmtId="20" fontId="0" fillId="0" borderId="34" xfId="0" applyNumberFormat="1" applyBorder="1" applyAlignment="1">
      <alignment horizontal="right"/>
    </xf>
    <xf numFmtId="20" fontId="3" fillId="0" borderId="21" xfId="0" applyNumberFormat="1" applyFont="1" applyBorder="1" applyAlignment="1">
      <alignment horizontal="left"/>
    </xf>
    <xf numFmtId="20" fontId="3" fillId="0" borderId="39" xfId="0" applyNumberFormat="1" applyFont="1" applyBorder="1" applyAlignment="1">
      <alignment horizontal="right"/>
    </xf>
    <xf numFmtId="0" fontId="0" fillId="0" borderId="16" xfId="0" applyBorder="1" applyAlignment="1"/>
    <xf numFmtId="0" fontId="0" fillId="0" borderId="18" xfId="0" applyBorder="1" applyAlignment="1"/>
    <xf numFmtId="0" fontId="0" fillId="26" borderId="30" xfId="0" applyFill="1" applyBorder="1" applyAlignment="1">
      <alignment horizontal="distributed"/>
    </xf>
    <xf numFmtId="0" fontId="20" fillId="26" borderId="42" xfId="0" applyFont="1" applyFill="1" applyBorder="1" applyAlignment="1">
      <alignment horizontal="distributed"/>
    </xf>
    <xf numFmtId="0" fontId="0" fillId="26" borderId="37" xfId="0" applyFill="1" applyBorder="1" applyAlignment="1">
      <alignment horizontal="left" vertical="center"/>
    </xf>
    <xf numFmtId="0" fontId="0" fillId="26" borderId="29" xfId="0" applyFill="1" applyBorder="1"/>
    <xf numFmtId="0" fontId="0" fillId="26" borderId="43" xfId="0" applyFill="1" applyBorder="1" applyAlignment="1">
      <alignment horizontal="distributed"/>
    </xf>
    <xf numFmtId="0" fontId="20" fillId="26" borderId="26" xfId="0" applyFont="1" applyFill="1" applyBorder="1" applyAlignment="1">
      <alignment horizontal="distributed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26" borderId="16" xfId="0" applyFill="1" applyBorder="1" applyAlignment="1">
      <alignment horizontal="center"/>
    </xf>
    <xf numFmtId="0" fontId="0" fillId="26" borderId="18" xfId="0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0" xfId="0" applyAlignment="1">
      <alignment horizontal="center"/>
    </xf>
    <xf numFmtId="0" fontId="0" fillId="26" borderId="44" xfId="0" applyFill="1" applyBorder="1" applyAlignment="1">
      <alignment horizontal="center"/>
    </xf>
    <xf numFmtId="0" fontId="0" fillId="26" borderId="49" xfId="0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20" fillId="0" borderId="1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16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0" fillId="26" borderId="48" xfId="0" applyFill="1" applyBorder="1" applyAlignment="1">
      <alignment horizontal="center"/>
    </xf>
    <xf numFmtId="0" fontId="0" fillId="26" borderId="54" xfId="0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177" fontId="30" fillId="0" borderId="28" xfId="0" quotePrefix="1" applyNumberFormat="1" applyFont="1" applyBorder="1" applyAlignment="1">
      <alignment horizontal="center" vertical="center"/>
    </xf>
    <xf numFmtId="177" fontId="30" fillId="0" borderId="20" xfId="0" quotePrefix="1" applyNumberFormat="1" applyFont="1" applyBorder="1" applyAlignment="1">
      <alignment horizontal="center" vertical="center"/>
    </xf>
    <xf numFmtId="177" fontId="31" fillId="0" borderId="28" xfId="0" applyNumberFormat="1" applyFont="1" applyBorder="1" applyAlignment="1">
      <alignment horizontal="center" vertical="center"/>
    </xf>
    <xf numFmtId="177" fontId="31" fillId="0" borderId="20" xfId="0" quotePrefix="1" applyNumberFormat="1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  <xf numFmtId="0" fontId="30" fillId="25" borderId="32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30" borderId="13" xfId="0" applyFont="1" applyFill="1" applyBorder="1" applyAlignment="1">
      <alignment horizontal="center" vertical="center"/>
    </xf>
    <xf numFmtId="0" fontId="30" fillId="30" borderId="32" xfId="0" applyFont="1" applyFill="1" applyBorder="1" applyAlignment="1">
      <alignment horizontal="center" vertical="center"/>
    </xf>
    <xf numFmtId="0" fontId="30" fillId="30" borderId="11" xfId="0" applyFont="1" applyFill="1" applyBorder="1" applyAlignment="1">
      <alignment horizontal="center" vertical="center"/>
    </xf>
    <xf numFmtId="177" fontId="30" fillId="0" borderId="11" xfId="0" quotePrefix="1" applyNumberFormat="1" applyFont="1" applyBorder="1" applyAlignment="1">
      <alignment horizontal="center" vertical="center"/>
    </xf>
    <xf numFmtId="177" fontId="30" fillId="0" borderId="12" xfId="0" quotePrefix="1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25" xfId="0" quotePrefix="1" applyFont="1" applyBorder="1" applyAlignment="1">
      <alignment horizontal="distributed" vertical="center"/>
    </xf>
    <xf numFmtId="0" fontId="30" fillId="0" borderId="25" xfId="0" applyFont="1" applyBorder="1" applyAlignment="1">
      <alignment horizontal="distributed" vertical="center"/>
    </xf>
    <xf numFmtId="0" fontId="30" fillId="29" borderId="13" xfId="0" applyFont="1" applyFill="1" applyBorder="1" applyAlignment="1">
      <alignment horizontal="center" vertical="center"/>
    </xf>
    <xf numFmtId="0" fontId="30" fillId="29" borderId="32" xfId="0" applyFont="1" applyFill="1" applyBorder="1" applyAlignment="1">
      <alignment horizontal="center" vertical="center"/>
    </xf>
    <xf numFmtId="0" fontId="30" fillId="29" borderId="11" xfId="0" applyFont="1" applyFill="1" applyBorder="1" applyAlignment="1">
      <alignment horizontal="center" vertical="center"/>
    </xf>
    <xf numFmtId="0" fontId="30" fillId="28" borderId="13" xfId="0" applyFont="1" applyFill="1" applyBorder="1" applyAlignment="1">
      <alignment horizontal="center" vertical="center"/>
    </xf>
    <xf numFmtId="0" fontId="30" fillId="28" borderId="32" xfId="0" applyFont="1" applyFill="1" applyBorder="1" applyAlignment="1">
      <alignment horizontal="center" vertical="center"/>
    </xf>
    <xf numFmtId="0" fontId="30" fillId="28" borderId="11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shrinkToFit="1"/>
    </xf>
    <xf numFmtId="0" fontId="30" fillId="0" borderId="32" xfId="0" applyFont="1" applyBorder="1" applyAlignment="1">
      <alignment horizontal="center" vertical="center" shrinkToFit="1"/>
    </xf>
    <xf numFmtId="0" fontId="30" fillId="0" borderId="11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 shrinkToFit="1"/>
    </xf>
    <xf numFmtId="0" fontId="30" fillId="0" borderId="41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30" fillId="0" borderId="16" xfId="0" quotePrefix="1" applyFont="1" applyBorder="1" applyAlignment="1">
      <alignment horizontal="center" vertical="distributed" textRotation="255"/>
    </xf>
    <xf numFmtId="0" fontId="30" fillId="0" borderId="15" xfId="0" quotePrefix="1" applyFont="1" applyBorder="1" applyAlignment="1">
      <alignment horizontal="center" vertical="distributed" textRotation="255"/>
    </xf>
    <xf numFmtId="0" fontId="30" fillId="0" borderId="18" xfId="0" quotePrefix="1" applyFont="1" applyBorder="1" applyAlignment="1">
      <alignment horizontal="center" vertical="distributed" textRotation="255"/>
    </xf>
    <xf numFmtId="0" fontId="30" fillId="28" borderId="16" xfId="0" quotePrefix="1" applyFont="1" applyFill="1" applyBorder="1" applyAlignment="1">
      <alignment horizontal="center" vertical="distributed" textRotation="255"/>
    </xf>
    <xf numFmtId="0" fontId="30" fillId="28" borderId="15" xfId="0" quotePrefix="1" applyFont="1" applyFill="1" applyBorder="1" applyAlignment="1">
      <alignment horizontal="center" vertical="distributed" textRotation="255"/>
    </xf>
    <xf numFmtId="0" fontId="30" fillId="28" borderId="18" xfId="0" quotePrefix="1" applyFont="1" applyFill="1" applyBorder="1" applyAlignment="1">
      <alignment horizontal="center" vertical="distributed" textRotation="255"/>
    </xf>
    <xf numFmtId="0" fontId="30" fillId="29" borderId="16" xfId="0" quotePrefix="1" applyFont="1" applyFill="1" applyBorder="1" applyAlignment="1">
      <alignment horizontal="center" vertical="distributed" textRotation="255"/>
    </xf>
    <xf numFmtId="0" fontId="30" fillId="29" borderId="15" xfId="0" quotePrefix="1" applyFont="1" applyFill="1" applyBorder="1" applyAlignment="1">
      <alignment horizontal="center" vertical="distributed" textRotation="255"/>
    </xf>
    <xf numFmtId="0" fontId="30" fillId="29" borderId="18" xfId="0" quotePrefix="1" applyFont="1" applyFill="1" applyBorder="1" applyAlignment="1">
      <alignment horizontal="center" vertical="distributed" textRotation="255"/>
    </xf>
    <xf numFmtId="0" fontId="30" fillId="30" borderId="16" xfId="0" quotePrefix="1" applyFont="1" applyFill="1" applyBorder="1" applyAlignment="1">
      <alignment horizontal="center" vertical="distributed" textRotation="255"/>
    </xf>
    <xf numFmtId="0" fontId="30" fillId="30" borderId="15" xfId="0" quotePrefix="1" applyFont="1" applyFill="1" applyBorder="1" applyAlignment="1">
      <alignment horizontal="center" vertical="distributed" textRotation="255"/>
    </xf>
    <xf numFmtId="0" fontId="30" fillId="30" borderId="18" xfId="0" quotePrefix="1" applyFont="1" applyFill="1" applyBorder="1" applyAlignment="1">
      <alignment horizontal="center" vertical="distributed" textRotation="255"/>
    </xf>
    <xf numFmtId="177" fontId="31" fillId="0" borderId="28" xfId="0" quotePrefix="1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center"/>
    </xf>
    <xf numFmtId="0" fontId="30" fillId="0" borderId="41" xfId="0" quotePrefix="1" applyFont="1" applyBorder="1" applyAlignment="1">
      <alignment horizontal="center"/>
    </xf>
    <xf numFmtId="0" fontId="30" fillId="27" borderId="16" xfId="0" quotePrefix="1" applyFont="1" applyFill="1" applyBorder="1" applyAlignment="1">
      <alignment horizontal="center" vertical="distributed" textRotation="255"/>
    </xf>
    <xf numFmtId="0" fontId="30" fillId="27" borderId="15" xfId="0" quotePrefix="1" applyFont="1" applyFill="1" applyBorder="1" applyAlignment="1">
      <alignment horizontal="center" vertical="distributed" textRotation="255"/>
    </xf>
    <xf numFmtId="0" fontId="30" fillId="27" borderId="18" xfId="0" quotePrefix="1" applyFont="1" applyFill="1" applyBorder="1" applyAlignment="1">
      <alignment horizontal="center" vertical="distributed" textRotation="255"/>
    </xf>
    <xf numFmtId="0" fontId="25" fillId="0" borderId="37" xfId="52" applyFont="1" applyBorder="1" applyAlignment="1">
      <alignment horizontal="center" vertical="center"/>
    </xf>
    <xf numFmtId="177" fontId="25" fillId="0" borderId="28" xfId="52" quotePrefix="1" applyNumberFormat="1" applyFont="1" applyBorder="1" applyAlignment="1">
      <alignment horizontal="center" vertical="center"/>
    </xf>
    <xf numFmtId="177" fontId="25" fillId="0" borderId="20" xfId="52" quotePrefix="1" applyNumberFormat="1" applyFont="1" applyBorder="1" applyAlignment="1">
      <alignment horizontal="center" vertical="center"/>
    </xf>
    <xf numFmtId="177" fontId="25" fillId="0" borderId="28" xfId="52" applyNumberFormat="1" applyFont="1" applyBorder="1" applyAlignment="1">
      <alignment horizontal="center" vertical="center"/>
    </xf>
    <xf numFmtId="177" fontId="39" fillId="0" borderId="28" xfId="52" quotePrefix="1" applyNumberFormat="1" applyFont="1" applyBorder="1" applyAlignment="1">
      <alignment horizontal="center" vertical="center"/>
    </xf>
    <xf numFmtId="177" fontId="39" fillId="0" borderId="20" xfId="52" quotePrefix="1" applyNumberFormat="1" applyFont="1" applyBorder="1" applyAlignment="1">
      <alignment horizontal="center" vertical="center"/>
    </xf>
    <xf numFmtId="0" fontId="25" fillId="0" borderId="14" xfId="52" applyFont="1" applyBorder="1" applyAlignment="1">
      <alignment horizontal="center" vertical="center" shrinkToFit="1"/>
    </xf>
    <xf numFmtId="0" fontId="25" fillId="0" borderId="41" xfId="52" applyFont="1" applyBorder="1" applyAlignment="1">
      <alignment horizontal="center" vertical="center" shrinkToFit="1"/>
    </xf>
    <xf numFmtId="0" fontId="25" fillId="0" borderId="12" xfId="52" applyFont="1" applyBorder="1" applyAlignment="1">
      <alignment horizontal="center" vertical="center" shrinkToFit="1"/>
    </xf>
    <xf numFmtId="0" fontId="25" fillId="0" borderId="10" xfId="52" applyFont="1" applyBorder="1" applyAlignment="1">
      <alignment horizontal="center" vertical="center"/>
    </xf>
    <xf numFmtId="0" fontId="25" fillId="0" borderId="25" xfId="52" applyFont="1" applyBorder="1" applyAlignment="1">
      <alignment horizontal="distributed" vertical="center"/>
    </xf>
    <xf numFmtId="0" fontId="35" fillId="0" borderId="13" xfId="52" applyFont="1" applyBorder="1" applyAlignment="1">
      <alignment horizontal="center" vertical="center" shrinkToFit="1"/>
    </xf>
    <xf numFmtId="0" fontId="35" fillId="0" borderId="32" xfId="52" applyFont="1" applyBorder="1" applyAlignment="1">
      <alignment horizontal="center" vertical="center" shrinkToFit="1"/>
    </xf>
    <xf numFmtId="0" fontId="35" fillId="0" borderId="11" xfId="52" applyFont="1" applyBorder="1" applyAlignment="1">
      <alignment horizontal="center" vertical="center" shrinkToFit="1"/>
    </xf>
    <xf numFmtId="0" fontId="35" fillId="0" borderId="14" xfId="52" applyFont="1" applyBorder="1" applyAlignment="1">
      <alignment horizontal="center" vertical="center" shrinkToFit="1"/>
    </xf>
    <xf numFmtId="0" fontId="35" fillId="0" borderId="41" xfId="52" applyFont="1" applyBorder="1" applyAlignment="1">
      <alignment horizontal="center" vertical="center" shrinkToFit="1"/>
    </xf>
    <xf numFmtId="0" fontId="35" fillId="0" borderId="12" xfId="52" applyFont="1" applyBorder="1" applyAlignment="1">
      <alignment horizontal="center" vertical="center" shrinkToFit="1"/>
    </xf>
    <xf numFmtId="177" fontId="25" fillId="0" borderId="11" xfId="52" quotePrefix="1" applyNumberFormat="1" applyFont="1" applyBorder="1" applyAlignment="1">
      <alignment horizontal="center" vertical="center"/>
    </xf>
    <xf numFmtId="177" fontId="25" fillId="0" borderId="12" xfId="52" quotePrefix="1" applyNumberFormat="1" applyFont="1" applyBorder="1" applyAlignment="1">
      <alignment horizontal="center" vertical="center"/>
    </xf>
    <xf numFmtId="177" fontId="25" fillId="0" borderId="20" xfId="52" quotePrefix="1" applyNumberFormat="1" applyFont="1" applyBorder="1" applyAlignment="1">
      <alignment horizontal="center" vertical="center" shrinkToFit="1"/>
    </xf>
    <xf numFmtId="177" fontId="38" fillId="0" borderId="28" xfId="52" quotePrefix="1" applyNumberFormat="1" applyFont="1" applyBorder="1" applyAlignment="1">
      <alignment horizontal="center" vertical="center"/>
    </xf>
    <xf numFmtId="177" fontId="38" fillId="0" borderId="20" xfId="52" quotePrefix="1" applyNumberFormat="1" applyFont="1" applyBorder="1" applyAlignment="1">
      <alignment horizontal="center" vertical="center"/>
    </xf>
    <xf numFmtId="0" fontId="25" fillId="25" borderId="14" xfId="52" applyFont="1" applyFill="1" applyBorder="1" applyAlignment="1">
      <alignment horizontal="center" vertical="center" shrinkToFit="1"/>
    </xf>
    <xf numFmtId="0" fontId="25" fillId="25" borderId="41" xfId="52" applyFont="1" applyFill="1" applyBorder="1" applyAlignment="1">
      <alignment horizontal="center" vertical="center" shrinkToFit="1"/>
    </xf>
    <xf numFmtId="0" fontId="25" fillId="25" borderId="12" xfId="52" applyFont="1" applyFill="1" applyBorder="1" applyAlignment="1">
      <alignment horizontal="center" vertical="center" shrinkToFit="1"/>
    </xf>
    <xf numFmtId="0" fontId="35" fillId="0" borderId="50" xfId="52" applyFont="1" applyBorder="1" applyAlignment="1">
      <alignment horizontal="center" vertical="center" shrinkToFit="1"/>
    </xf>
    <xf numFmtId="177" fontId="25" fillId="0" borderId="12" xfId="52" quotePrefix="1" applyNumberFormat="1" applyFont="1" applyBorder="1" applyAlignment="1">
      <alignment horizontal="center" vertical="center" shrinkToFit="1"/>
    </xf>
    <xf numFmtId="177" fontId="25" fillId="0" borderId="28" xfId="52" quotePrefix="1" applyNumberFormat="1" applyFont="1" applyBorder="1" applyAlignment="1">
      <alignment horizontal="center" vertical="center" shrinkToFit="1"/>
    </xf>
    <xf numFmtId="177" fontId="37" fillId="0" borderId="28" xfId="52" quotePrefix="1" applyNumberFormat="1" applyFont="1" applyBorder="1" applyAlignment="1">
      <alignment horizontal="center" vertical="center"/>
    </xf>
    <xf numFmtId="177" fontId="37" fillId="0" borderId="20" xfId="52" quotePrefix="1" applyNumberFormat="1" applyFont="1" applyBorder="1" applyAlignment="1">
      <alignment horizontal="center" vertical="center"/>
    </xf>
    <xf numFmtId="0" fontId="2" fillId="0" borderId="20" xfId="53" applyBorder="1">
      <alignment vertical="center"/>
    </xf>
    <xf numFmtId="177" fontId="36" fillId="0" borderId="28" xfId="52" quotePrefix="1" applyNumberFormat="1" applyFont="1" applyBorder="1" applyAlignment="1">
      <alignment horizontal="center" vertical="center"/>
    </xf>
    <xf numFmtId="177" fontId="36" fillId="0" borderId="20" xfId="52" quotePrefix="1" applyNumberFormat="1" applyFont="1" applyBorder="1" applyAlignment="1">
      <alignment horizontal="center" vertical="center"/>
    </xf>
    <xf numFmtId="0" fontId="25" fillId="0" borderId="16" xfId="52" applyFont="1" applyBorder="1" applyAlignment="1">
      <alignment horizontal="center" vertical="distributed" textRotation="255"/>
    </xf>
    <xf numFmtId="0" fontId="25" fillId="0" borderId="15" xfId="52" quotePrefix="1" applyFont="1" applyBorder="1" applyAlignment="1">
      <alignment horizontal="center" vertical="distributed" textRotation="255"/>
    </xf>
    <xf numFmtId="0" fontId="25" fillId="0" borderId="18" xfId="52" quotePrefix="1" applyFont="1" applyBorder="1" applyAlignment="1">
      <alignment horizontal="center" vertical="distributed" textRotation="255"/>
    </xf>
    <xf numFmtId="0" fontId="40" fillId="0" borderId="16" xfId="52" quotePrefix="1" applyFont="1" applyBorder="1" applyAlignment="1">
      <alignment horizontal="center" vertical="distributed" textRotation="255"/>
    </xf>
    <xf numFmtId="0" fontId="40" fillId="0" borderId="15" xfId="52" quotePrefix="1" applyFont="1" applyBorder="1" applyAlignment="1">
      <alignment horizontal="center" vertical="distributed" textRotation="255"/>
    </xf>
    <xf numFmtId="0" fontId="40" fillId="0" borderId="18" xfId="52" quotePrefix="1" applyFont="1" applyBorder="1" applyAlignment="1">
      <alignment horizontal="center" vertical="distributed" textRotation="255"/>
    </xf>
    <xf numFmtId="177" fontId="25" fillId="0" borderId="51" xfId="52" applyNumberFormat="1" applyFont="1" applyBorder="1" applyAlignment="1">
      <alignment horizontal="center" vertical="center"/>
    </xf>
    <xf numFmtId="177" fontId="25" fillId="0" borderId="53" xfId="52" quotePrefix="1" applyNumberFormat="1" applyFont="1" applyBorder="1" applyAlignment="1">
      <alignment horizontal="center" vertical="center"/>
    </xf>
    <xf numFmtId="177" fontId="25" fillId="0" borderId="51" xfId="52" quotePrefix="1" applyNumberFormat="1" applyFont="1" applyBorder="1" applyAlignment="1">
      <alignment horizontal="center" vertical="center"/>
    </xf>
    <xf numFmtId="177" fontId="39" fillId="0" borderId="36" xfId="52" quotePrefix="1" applyNumberFormat="1" applyFont="1" applyBorder="1" applyAlignment="1">
      <alignment horizontal="center" vertical="center"/>
    </xf>
    <xf numFmtId="177" fontId="39" fillId="0" borderId="47" xfId="52" quotePrefix="1" applyNumberFormat="1" applyFont="1" applyBorder="1" applyAlignment="1">
      <alignment horizontal="center" vertical="center"/>
    </xf>
    <xf numFmtId="0" fontId="25" fillId="0" borderId="45" xfId="52" applyFont="1" applyBorder="1" applyAlignment="1">
      <alignment horizontal="center" vertical="center" shrinkToFit="1"/>
    </xf>
    <xf numFmtId="0" fontId="25" fillId="0" borderId="52" xfId="52" applyFont="1" applyBorder="1" applyAlignment="1">
      <alignment horizontal="center" vertical="center" shrinkToFit="1"/>
    </xf>
    <xf numFmtId="0" fontId="25" fillId="0" borderId="46" xfId="52" applyFont="1" applyBorder="1" applyAlignment="1">
      <alignment horizontal="center" vertical="center" shrinkToFit="1"/>
    </xf>
    <xf numFmtId="0" fontId="25" fillId="24" borderId="45" xfId="52" applyFont="1" applyFill="1" applyBorder="1" applyAlignment="1">
      <alignment horizontal="center" vertical="center" shrinkToFit="1"/>
    </xf>
    <xf numFmtId="0" fontId="25" fillId="24" borderId="52" xfId="52" applyFont="1" applyFill="1" applyBorder="1" applyAlignment="1">
      <alignment horizontal="center" vertical="center" shrinkToFit="1"/>
    </xf>
    <xf numFmtId="0" fontId="25" fillId="24" borderId="46" xfId="52" applyFont="1" applyFill="1" applyBorder="1" applyAlignment="1">
      <alignment horizontal="center" vertical="center" shrinkToFit="1"/>
    </xf>
    <xf numFmtId="0" fontId="25" fillId="0" borderId="0" xfId="52" applyFont="1" applyAlignment="1">
      <alignment horizontal="center" vertical="center"/>
    </xf>
    <xf numFmtId="0" fontId="25" fillId="0" borderId="22" xfId="52" applyFont="1" applyBorder="1" applyAlignment="1">
      <alignment horizontal="distributed" vertical="center"/>
    </xf>
    <xf numFmtId="0" fontId="25" fillId="0" borderId="27" xfId="52" applyFont="1" applyBorder="1" applyAlignment="1">
      <alignment horizontal="distributed" vertical="center"/>
    </xf>
    <xf numFmtId="0" fontId="35" fillId="0" borderId="17" xfId="52" applyFont="1" applyBorder="1" applyAlignment="1">
      <alignment horizontal="center" vertical="center" shrinkToFit="1"/>
    </xf>
    <xf numFmtId="0" fontId="35" fillId="0" borderId="0" xfId="52" applyFont="1" applyAlignment="1">
      <alignment horizontal="center" vertical="center" shrinkToFit="1"/>
    </xf>
    <xf numFmtId="0" fontId="35" fillId="0" borderId="10" xfId="52" applyFont="1" applyBorder="1" applyAlignment="1">
      <alignment horizontal="center" vertical="center" shrinkToFit="1"/>
    </xf>
    <xf numFmtId="0" fontId="35" fillId="0" borderId="45" xfId="52" applyFont="1" applyBorder="1" applyAlignment="1">
      <alignment horizontal="center" vertical="center" shrinkToFit="1"/>
    </xf>
    <xf numFmtId="0" fontId="35" fillId="0" borderId="52" xfId="52" applyFont="1" applyBorder="1" applyAlignment="1">
      <alignment horizontal="center" vertical="center" shrinkToFit="1"/>
    </xf>
    <xf numFmtId="0" fontId="35" fillId="0" borderId="46" xfId="52" applyFont="1" applyBorder="1" applyAlignment="1">
      <alignment horizontal="center" vertical="center" shrinkToFit="1"/>
    </xf>
    <xf numFmtId="177" fontId="25" fillId="0" borderId="46" xfId="52" quotePrefix="1" applyNumberFormat="1" applyFont="1" applyBorder="1" applyAlignment="1">
      <alignment horizontal="center" vertical="center"/>
    </xf>
    <xf numFmtId="177" fontId="39" fillId="0" borderId="33" xfId="52" quotePrefix="1" applyNumberFormat="1" applyFont="1" applyBorder="1" applyAlignment="1">
      <alignment horizontal="center" vertical="center"/>
    </xf>
    <xf numFmtId="177" fontId="39" fillId="0" borderId="40" xfId="52" quotePrefix="1" applyNumberFormat="1" applyFont="1" applyBorder="1" applyAlignment="1">
      <alignment horizontal="center" vertical="center"/>
    </xf>
    <xf numFmtId="0" fontId="25" fillId="0" borderId="24" xfId="52" applyFont="1" applyBorder="1" applyAlignment="1">
      <alignment horizontal="distributed" vertical="center"/>
    </xf>
    <xf numFmtId="0" fontId="25" fillId="24" borderId="14" xfId="52" applyFont="1" applyFill="1" applyBorder="1" applyAlignment="1">
      <alignment horizontal="center" vertical="center" shrinkToFit="1"/>
    </xf>
    <xf numFmtId="0" fontId="25" fillId="24" borderId="41" xfId="52" applyFont="1" applyFill="1" applyBorder="1" applyAlignment="1">
      <alignment horizontal="center" vertical="center" shrinkToFit="1"/>
    </xf>
    <xf numFmtId="0" fontId="25" fillId="24" borderId="12" xfId="52" applyFont="1" applyFill="1" applyBorder="1" applyAlignment="1">
      <alignment horizontal="center" vertical="center" shrinkToFit="1"/>
    </xf>
    <xf numFmtId="177" fontId="38" fillId="0" borderId="33" xfId="52" quotePrefix="1" applyNumberFormat="1" applyFont="1" applyBorder="1" applyAlignment="1">
      <alignment horizontal="center" vertical="center"/>
    </xf>
    <xf numFmtId="177" fontId="38" fillId="0" borderId="40" xfId="52" quotePrefix="1" applyNumberFormat="1" applyFont="1" applyBorder="1" applyAlignment="1">
      <alignment horizontal="center" vertical="center"/>
    </xf>
    <xf numFmtId="177" fontId="37" fillId="0" borderId="33" xfId="52" quotePrefix="1" applyNumberFormat="1" applyFont="1" applyBorder="1" applyAlignment="1">
      <alignment horizontal="center" vertical="center"/>
    </xf>
    <xf numFmtId="177" fontId="37" fillId="0" borderId="40" xfId="52" quotePrefix="1" applyNumberFormat="1" applyFont="1" applyBorder="1" applyAlignment="1">
      <alignment horizontal="center" vertical="center"/>
    </xf>
    <xf numFmtId="177" fontId="37" fillId="0" borderId="33" xfId="52" quotePrefix="1" applyNumberFormat="1" applyFont="1" applyBorder="1" applyAlignment="1">
      <alignment horizontal="center" vertical="center" shrinkToFit="1"/>
    </xf>
    <xf numFmtId="177" fontId="37" fillId="0" borderId="40" xfId="52" quotePrefix="1" applyNumberFormat="1" applyFont="1" applyBorder="1" applyAlignment="1">
      <alignment horizontal="center" vertical="center" shrinkToFit="1"/>
    </xf>
    <xf numFmtId="0" fontId="25" fillId="0" borderId="31" xfId="52" applyFont="1" applyBorder="1" applyAlignment="1">
      <alignment horizontal="distributed" vertical="center"/>
    </xf>
    <xf numFmtId="177" fontId="37" fillId="0" borderId="36" xfId="52" quotePrefix="1" applyNumberFormat="1" applyFont="1" applyBorder="1" applyAlignment="1">
      <alignment horizontal="center" vertical="center"/>
    </xf>
    <xf numFmtId="0" fontId="32" fillId="0" borderId="0" xfId="52" applyFont="1" applyAlignment="1">
      <alignment horizontal="center" vertical="center"/>
    </xf>
    <xf numFmtId="0" fontId="25" fillId="0" borderId="21" xfId="52" applyFont="1" applyBorder="1" applyAlignment="1">
      <alignment horizontal="center" vertical="distributed" textRotation="255"/>
    </xf>
    <xf numFmtId="0" fontId="25" fillId="0" borderId="34" xfId="52" quotePrefix="1" applyFont="1" applyBorder="1" applyAlignment="1">
      <alignment horizontal="center" vertical="distributed" textRotation="255"/>
    </xf>
    <xf numFmtId="0" fontId="25" fillId="0" borderId="38" xfId="52" quotePrefix="1" applyFont="1" applyBorder="1" applyAlignment="1">
      <alignment horizontal="center" vertical="distributed" textRotation="255"/>
    </xf>
    <xf numFmtId="0" fontId="34" fillId="0" borderId="21" xfId="52" applyFont="1" applyBorder="1" applyAlignment="1">
      <alignment horizontal="center" vertical="distributed" textRotation="255"/>
    </xf>
    <xf numFmtId="0" fontId="34" fillId="0" borderId="34" xfId="52" quotePrefix="1" applyFont="1" applyBorder="1" applyAlignment="1">
      <alignment horizontal="center" vertical="distributed" textRotation="255"/>
    </xf>
    <xf numFmtId="0" fontId="34" fillId="0" borderId="38" xfId="52" quotePrefix="1" applyFont="1" applyBorder="1" applyAlignment="1">
      <alignment horizontal="center" vertical="distributed" textRotation="255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10" xfId="53"/>
    <cellStyle name="標準 2 2" xfId="41"/>
    <cellStyle name="標準 2 3" xfId="42"/>
    <cellStyle name="標準 3" xfId="43"/>
    <cellStyle name="標準 3 2" xfId="44"/>
    <cellStyle name="標準 3 2 2" xfId="45"/>
    <cellStyle name="標準 3 3" xfId="50"/>
    <cellStyle name="標準 4" xfId="46"/>
    <cellStyle name="標準 6" xfId="49"/>
    <cellStyle name="標準 6 2" xfId="51"/>
    <cellStyle name="標準_03少年球場日程表10" xfId="47"/>
    <cellStyle name="標準_2008ジュニア編成表 a" xfId="52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9"/>
  <sheetViews>
    <sheetView tabSelected="1" view="pageBreakPreview" zoomScale="75" zoomScaleNormal="85" zoomScaleSheetLayoutView="75" workbookViewId="0">
      <selection activeCell="G81" sqref="G81"/>
    </sheetView>
  </sheetViews>
  <sheetFormatPr defaultColWidth="9" defaultRowHeight="13.5"/>
  <cols>
    <col min="1" max="1" width="5.625" customWidth="1"/>
    <col min="2" max="2" width="15.5" customWidth="1"/>
    <col min="3" max="3" width="5.625" customWidth="1"/>
    <col min="4" max="4" width="16" customWidth="1"/>
    <col min="5" max="5" width="5.625" customWidth="1"/>
    <col min="6" max="6" width="15" customWidth="1"/>
    <col min="7" max="7" width="5.625" customWidth="1"/>
    <col min="8" max="8" width="15" customWidth="1"/>
    <col min="9" max="9" width="5.625" customWidth="1"/>
    <col min="10" max="10" width="12.625" customWidth="1"/>
    <col min="11" max="11" width="1.125" customWidth="1"/>
    <col min="12" max="12" width="5.625" customWidth="1"/>
    <col min="13" max="13" width="16" customWidth="1"/>
    <col min="14" max="14" width="5.625" customWidth="1"/>
    <col min="15" max="15" width="14.875" customWidth="1"/>
    <col min="16" max="16" width="5.625" customWidth="1"/>
    <col min="17" max="17" width="16.5" customWidth="1"/>
    <col min="18" max="18" width="5.625" customWidth="1"/>
    <col min="19" max="19" width="16.5" customWidth="1"/>
    <col min="20" max="20" width="5.625" customWidth="1"/>
    <col min="21" max="21" width="12.625" customWidth="1"/>
  </cols>
  <sheetData>
    <row r="2" spans="1:30" s="85" customFormat="1" ht="18.75" customHeight="1">
      <c r="C2" s="86"/>
      <c r="D2" s="86"/>
      <c r="E2" s="86"/>
      <c r="F2" s="86"/>
      <c r="G2" s="86"/>
      <c r="H2" s="86"/>
      <c r="I2" s="86"/>
      <c r="K2" s="87" t="s">
        <v>73</v>
      </c>
      <c r="L2" s="86"/>
      <c r="M2" s="86"/>
      <c r="N2" s="86"/>
      <c r="O2" s="86"/>
      <c r="P2" s="86"/>
      <c r="Q2" s="86"/>
      <c r="R2" s="88"/>
      <c r="U2" s="89" t="s">
        <v>1</v>
      </c>
    </row>
    <row r="3" spans="1:30" s="85" customFormat="1" ht="18.75" customHeight="1">
      <c r="C3" s="86"/>
      <c r="D3" s="86"/>
      <c r="E3" s="86"/>
      <c r="F3" s="86"/>
      <c r="G3" s="86"/>
      <c r="H3" s="86"/>
      <c r="I3" s="86"/>
      <c r="K3" s="87"/>
      <c r="L3" s="86"/>
      <c r="M3" s="86"/>
      <c r="N3" s="86"/>
      <c r="O3" s="86"/>
      <c r="P3" s="86"/>
      <c r="Q3" s="86"/>
      <c r="R3" s="88"/>
      <c r="U3" s="90">
        <f ca="1">TODAY()</f>
        <v>45866</v>
      </c>
    </row>
    <row r="4" spans="1:30" ht="14.25" customHeight="1">
      <c r="A4" s="91" t="s">
        <v>159</v>
      </c>
      <c r="E4" s="91"/>
      <c r="I4" s="91"/>
      <c r="L4" s="91" t="s">
        <v>24</v>
      </c>
      <c r="P4" s="91"/>
      <c r="T4" s="91"/>
      <c r="W4" s="91"/>
      <c r="AA4" s="91"/>
    </row>
    <row r="5" spans="1:30" ht="13.5" customHeight="1">
      <c r="A5" s="92">
        <v>0.375</v>
      </c>
      <c r="B5" s="93"/>
      <c r="C5" s="93">
        <v>0.45833333333333331</v>
      </c>
      <c r="D5" s="93"/>
      <c r="E5" s="94">
        <v>0.54166666666666663</v>
      </c>
      <c r="F5" s="95"/>
      <c r="G5" s="94">
        <v>0.625</v>
      </c>
      <c r="H5" s="96">
        <v>0.75</v>
      </c>
      <c r="I5" s="97"/>
      <c r="J5" s="98"/>
      <c r="L5" s="92">
        <v>0.375</v>
      </c>
      <c r="M5" s="93"/>
      <c r="N5" s="93">
        <v>0.45833333333333331</v>
      </c>
      <c r="O5" s="93"/>
      <c r="P5" s="94">
        <v>0.54166666666666663</v>
      </c>
      <c r="Q5" s="95"/>
      <c r="R5" s="94">
        <v>0.625</v>
      </c>
      <c r="S5" s="96">
        <v>0.75</v>
      </c>
      <c r="T5" s="97"/>
      <c r="U5" s="98"/>
      <c r="W5" s="97"/>
      <c r="X5" s="97"/>
      <c r="Y5" s="97"/>
      <c r="Z5" s="97"/>
      <c r="AA5" s="99"/>
      <c r="AB5" s="100"/>
      <c r="AC5" s="99"/>
      <c r="AD5" s="100"/>
    </row>
    <row r="6" spans="1:30" ht="13.5" customHeight="1">
      <c r="A6" s="151" t="s">
        <v>56</v>
      </c>
      <c r="B6" s="152"/>
      <c r="C6" s="151" t="s">
        <v>56</v>
      </c>
      <c r="D6" s="152"/>
      <c r="E6" s="151" t="s">
        <v>56</v>
      </c>
      <c r="F6" s="152"/>
      <c r="G6" s="101">
        <v>3</v>
      </c>
      <c r="H6" s="102" t="str">
        <f>IF(G6="","",VLOOKUP(G6,データ２!$A$2:$B$92,2))</f>
        <v>サンジュニア</v>
      </c>
      <c r="I6" s="103"/>
      <c r="J6" s="104"/>
      <c r="L6" s="101">
        <v>2</v>
      </c>
      <c r="M6" s="102" t="str">
        <f>IF(L6="","",VLOOKUP(L6,データ２!$A$2:$B$92,2))</f>
        <v>浅草ＢＣ</v>
      </c>
      <c r="N6" s="101">
        <v>2</v>
      </c>
      <c r="O6" s="102" t="str">
        <f>IF(N6="","",VLOOKUP(N6,データ２!$A$2:$B$92,2))</f>
        <v>浅草ＢＣ</v>
      </c>
      <c r="P6" s="101">
        <v>1</v>
      </c>
      <c r="Q6" s="102" t="str">
        <f>IF(P6="","",VLOOKUP(P6,データ２!$A$2:$B$92,2))</f>
        <v>リトルロジャース</v>
      </c>
      <c r="R6" s="101">
        <v>1</v>
      </c>
      <c r="S6" s="102" t="str">
        <f>IF(R6="","",VLOOKUP(R6,データ２!$A$2:$B$92,2))</f>
        <v>リトルロジャース</v>
      </c>
      <c r="T6" s="103"/>
      <c r="U6" s="104"/>
      <c r="W6" s="103"/>
      <c r="X6" s="104"/>
      <c r="Y6" s="103"/>
      <c r="Z6" s="104"/>
      <c r="AA6" s="103"/>
      <c r="AB6" s="104"/>
      <c r="AC6" s="103"/>
      <c r="AD6" s="104"/>
    </row>
    <row r="7" spans="1:30" ht="13.5" customHeight="1">
      <c r="A7" s="153"/>
      <c r="B7" s="154"/>
      <c r="C7" s="153"/>
      <c r="D7" s="154"/>
      <c r="E7" s="153"/>
      <c r="F7" s="154"/>
      <c r="G7" s="105"/>
      <c r="H7" s="106"/>
      <c r="I7" s="107"/>
      <c r="L7" s="105"/>
      <c r="M7" s="106"/>
      <c r="N7" s="105"/>
      <c r="O7" s="106"/>
      <c r="P7" s="105"/>
      <c r="Q7" s="106"/>
      <c r="R7" s="105"/>
      <c r="S7" s="106"/>
      <c r="T7" s="107"/>
      <c r="W7" s="107"/>
      <c r="Y7" s="107"/>
      <c r="AA7" s="107"/>
      <c r="AC7" s="107"/>
    </row>
    <row r="8" spans="1:30" ht="13.5" customHeight="1">
      <c r="A8" s="153"/>
      <c r="B8" s="154"/>
      <c r="C8" s="153"/>
      <c r="D8" s="154"/>
      <c r="E8" s="153"/>
      <c r="F8" s="154"/>
      <c r="G8" s="108"/>
      <c r="H8" s="109" t="str">
        <f>IF(G8="","",VLOOKUP(G8,データ２!$A$2:$B$92,2))</f>
        <v/>
      </c>
      <c r="I8" s="103"/>
      <c r="J8" s="104"/>
      <c r="L8" s="108"/>
      <c r="M8" s="109" t="str">
        <f>IF(L8="","",VLOOKUP(L8,データ２!$A$2:$B$92,2))</f>
        <v/>
      </c>
      <c r="N8" s="108"/>
      <c r="O8" s="109" t="str">
        <f>IF(N8="","",VLOOKUP(N8,データ２!$A$2:$B$92,2))</f>
        <v/>
      </c>
      <c r="P8" s="108"/>
      <c r="Q8" s="109" t="str">
        <f>IF(P8="","",VLOOKUP(P8,データ２!$A$2:$B$92,2))</f>
        <v/>
      </c>
      <c r="R8" s="108"/>
      <c r="S8" s="109" t="str">
        <f>IF(R8="","",VLOOKUP(R8,データ２!$A$2:$B$92,2))</f>
        <v/>
      </c>
      <c r="T8" s="103"/>
      <c r="U8" s="104"/>
      <c r="W8" s="103"/>
      <c r="X8" s="104"/>
      <c r="Y8" s="103"/>
      <c r="Z8" s="104"/>
      <c r="AA8" s="103"/>
      <c r="AB8" s="104"/>
      <c r="AC8" s="103"/>
      <c r="AD8" s="104"/>
    </row>
    <row r="9" spans="1:30" ht="13.5" customHeight="1">
      <c r="A9" s="155"/>
      <c r="B9" s="156"/>
      <c r="C9" s="155"/>
      <c r="D9" s="156"/>
      <c r="E9" s="155"/>
      <c r="F9" s="156"/>
      <c r="G9" s="149" t="s">
        <v>6</v>
      </c>
      <c r="H9" s="150"/>
      <c r="L9" s="149" t="s">
        <v>6</v>
      </c>
      <c r="M9" s="150"/>
      <c r="N9" s="149" t="s">
        <v>6</v>
      </c>
      <c r="O9" s="150"/>
      <c r="P9" s="149" t="s">
        <v>6</v>
      </c>
      <c r="Q9" s="150"/>
      <c r="R9" s="149" t="s">
        <v>6</v>
      </c>
      <c r="S9" s="150"/>
    </row>
    <row r="10" spans="1:30" ht="13.5" customHeight="1">
      <c r="W10" s="91"/>
      <c r="AA10" s="91"/>
    </row>
    <row r="11" spans="1:30" ht="13.5" customHeight="1">
      <c r="A11" s="91" t="s">
        <v>19</v>
      </c>
      <c r="E11" s="91"/>
      <c r="J11" s="110"/>
      <c r="L11" s="91" t="s">
        <v>25</v>
      </c>
      <c r="P11" s="91"/>
      <c r="U11" s="110"/>
      <c r="W11" s="91"/>
      <c r="AA11" s="91"/>
    </row>
    <row r="12" spans="1:30" ht="13.5" customHeight="1">
      <c r="A12" s="92">
        <v>0.375</v>
      </c>
      <c r="B12" s="93"/>
      <c r="C12" s="93">
        <v>0.45833333333333331</v>
      </c>
      <c r="D12" s="93"/>
      <c r="E12" s="94">
        <v>0.54166666666666663</v>
      </c>
      <c r="F12" s="95"/>
      <c r="G12" s="94">
        <v>0.625</v>
      </c>
      <c r="H12" s="96">
        <v>0.75</v>
      </c>
      <c r="I12" s="97"/>
      <c r="J12" s="98"/>
      <c r="L12" s="92">
        <v>0.375</v>
      </c>
      <c r="M12" s="93"/>
      <c r="N12" s="93">
        <v>0.45833333333333331</v>
      </c>
      <c r="O12" s="93"/>
      <c r="P12" s="94">
        <v>0.54166666666666663</v>
      </c>
      <c r="Q12" s="95"/>
      <c r="R12" s="94">
        <v>0.625</v>
      </c>
      <c r="S12" s="96">
        <v>0.75</v>
      </c>
      <c r="T12" s="97"/>
      <c r="U12" s="98"/>
      <c r="W12" s="97"/>
      <c r="X12" s="97"/>
      <c r="Y12" s="97"/>
      <c r="Z12" s="97"/>
      <c r="AA12" s="99"/>
      <c r="AB12" s="100"/>
      <c r="AC12" s="99"/>
      <c r="AD12" s="100"/>
    </row>
    <row r="13" spans="1:30" ht="13.5" customHeight="1">
      <c r="A13" s="151" t="s">
        <v>56</v>
      </c>
      <c r="B13" s="152"/>
      <c r="C13" s="151" t="s">
        <v>56</v>
      </c>
      <c r="D13" s="152"/>
      <c r="E13" s="151" t="s">
        <v>56</v>
      </c>
      <c r="F13" s="152"/>
      <c r="G13" s="151" t="s">
        <v>56</v>
      </c>
      <c r="H13" s="152"/>
      <c r="I13" s="111"/>
      <c r="J13" s="112"/>
      <c r="L13" s="101">
        <v>9</v>
      </c>
      <c r="M13" s="102" t="str">
        <f>IF(L13="","",VLOOKUP(L13,データ２!$A$2:$B$92,2))</f>
        <v>フェニックス</v>
      </c>
      <c r="N13" s="101">
        <v>9</v>
      </c>
      <c r="O13" s="102" t="str">
        <f>IF(N13="","",VLOOKUP(N13,データ２!$A$2:$B$92,2))</f>
        <v>フェニックス</v>
      </c>
      <c r="P13" s="101">
        <v>7</v>
      </c>
      <c r="Q13" s="102" t="str">
        <f>IF(P13="","",VLOOKUP(P13,データ２!$A$2:$B$92,2))</f>
        <v>サンダーボーイズ</v>
      </c>
      <c r="R13" s="101">
        <v>7</v>
      </c>
      <c r="S13" s="102" t="str">
        <f>IF(R13="","",VLOOKUP(R13,データ２!$A$2:$B$92,2))</f>
        <v>サンダーボーイズ</v>
      </c>
      <c r="T13" s="111"/>
      <c r="U13" s="112"/>
      <c r="W13" s="103"/>
      <c r="X13" s="104"/>
      <c r="Y13" s="103"/>
      <c r="Z13" s="104"/>
      <c r="AA13" s="103"/>
      <c r="AB13" s="104"/>
      <c r="AC13" s="103"/>
      <c r="AD13" s="104"/>
    </row>
    <row r="14" spans="1:30" ht="13.5" customHeight="1">
      <c r="A14" s="153"/>
      <c r="B14" s="154"/>
      <c r="C14" s="153"/>
      <c r="D14" s="154"/>
      <c r="E14" s="153"/>
      <c r="F14" s="154"/>
      <c r="G14" s="153"/>
      <c r="H14" s="154"/>
      <c r="I14" s="112"/>
      <c r="J14" s="112"/>
      <c r="L14" s="105"/>
      <c r="M14" s="106"/>
      <c r="N14" s="105"/>
      <c r="O14" s="106"/>
      <c r="P14" s="105"/>
      <c r="Q14" s="106"/>
      <c r="R14" s="105"/>
      <c r="S14" s="106"/>
      <c r="T14" s="112"/>
      <c r="U14" s="112"/>
      <c r="W14" s="107"/>
      <c r="Y14" s="107"/>
      <c r="AA14" s="107"/>
      <c r="AC14" s="107"/>
    </row>
    <row r="15" spans="1:30" ht="13.5" customHeight="1">
      <c r="A15" s="153"/>
      <c r="B15" s="154"/>
      <c r="C15" s="153"/>
      <c r="D15" s="154"/>
      <c r="E15" s="153"/>
      <c r="F15" s="154"/>
      <c r="G15" s="153"/>
      <c r="H15" s="154"/>
      <c r="I15" s="112"/>
      <c r="J15" s="112"/>
      <c r="L15" s="108"/>
      <c r="M15" s="109" t="str">
        <f>IF(L15="","",VLOOKUP(L15,データ２!$A$2:$B$92,2))</f>
        <v/>
      </c>
      <c r="N15" s="108"/>
      <c r="O15" s="109" t="str">
        <f>IF(N15="","",VLOOKUP(N15,データ２!$A$2:$B$92,2))</f>
        <v/>
      </c>
      <c r="P15" s="108"/>
      <c r="Q15" s="109" t="str">
        <f>IF(P15="","",VLOOKUP(P15,データ２!$A$2:$B$92,2))</f>
        <v/>
      </c>
      <c r="R15" s="108"/>
      <c r="S15" s="109" t="str">
        <f>IF(R15="","",VLOOKUP(R15,データ２!$A$2:$B$92,2))</f>
        <v/>
      </c>
      <c r="T15" s="112"/>
      <c r="U15" s="112"/>
      <c r="W15" s="103"/>
      <c r="X15" s="104"/>
      <c r="Y15" s="103"/>
      <c r="Z15" s="104"/>
      <c r="AA15" s="103"/>
      <c r="AB15" s="104"/>
      <c r="AC15" s="103"/>
      <c r="AD15" s="104"/>
    </row>
    <row r="16" spans="1:30" ht="13.5" customHeight="1">
      <c r="A16" s="155"/>
      <c r="B16" s="156"/>
      <c r="C16" s="155"/>
      <c r="D16" s="156"/>
      <c r="E16" s="155"/>
      <c r="F16" s="156"/>
      <c r="G16" s="155"/>
      <c r="H16" s="156"/>
      <c r="I16" s="112"/>
      <c r="J16" s="112"/>
      <c r="L16" s="149" t="s">
        <v>6</v>
      </c>
      <c r="M16" s="150"/>
      <c r="N16" s="149" t="s">
        <v>6</v>
      </c>
      <c r="O16" s="150"/>
      <c r="P16" s="149" t="s">
        <v>6</v>
      </c>
      <c r="Q16" s="150"/>
      <c r="R16" s="149" t="s">
        <v>6</v>
      </c>
      <c r="S16" s="150"/>
      <c r="T16" s="112"/>
      <c r="U16" s="112"/>
      <c r="W16" s="113"/>
      <c r="X16" s="113"/>
      <c r="Y16" s="113"/>
      <c r="Z16" s="113"/>
      <c r="AA16" s="113"/>
      <c r="AB16" s="113"/>
    </row>
    <row r="17" spans="1:30" ht="13.5" customHeight="1"/>
    <row r="18" spans="1:30" ht="13.5" customHeight="1" thickBot="1">
      <c r="A18" s="91" t="s">
        <v>20</v>
      </c>
      <c r="E18" s="91"/>
      <c r="J18" s="110"/>
      <c r="L18" s="91" t="s">
        <v>26</v>
      </c>
      <c r="P18" s="91"/>
      <c r="R18" s="91" t="s">
        <v>28</v>
      </c>
      <c r="W18" s="91"/>
      <c r="AA18" s="91"/>
    </row>
    <row r="19" spans="1:30" ht="13.5" customHeight="1">
      <c r="A19" s="92">
        <v>0.29166666666666669</v>
      </c>
      <c r="B19" s="93"/>
      <c r="C19" s="93">
        <v>0.4375</v>
      </c>
      <c r="D19" s="114">
        <v>0.52083333333333337</v>
      </c>
      <c r="E19" s="115">
        <v>0.625</v>
      </c>
      <c r="F19" s="96">
        <v>0.75</v>
      </c>
      <c r="G19" s="99"/>
      <c r="H19" s="100"/>
      <c r="I19" s="97"/>
      <c r="J19" s="98"/>
      <c r="L19" s="129">
        <v>0.29166666666666669</v>
      </c>
      <c r="M19" s="130"/>
      <c r="N19" s="130">
        <v>0.41666666666666669</v>
      </c>
      <c r="O19" s="138">
        <v>0.54166666666666663</v>
      </c>
      <c r="P19" s="139">
        <v>0.625</v>
      </c>
      <c r="Q19" s="140">
        <v>0.75</v>
      </c>
      <c r="R19" s="129">
        <v>0.33333333333333331</v>
      </c>
      <c r="S19" s="130"/>
      <c r="T19" s="130">
        <v>0.54166666666666663</v>
      </c>
      <c r="U19" s="131">
        <v>0.70833333333333337</v>
      </c>
      <c r="W19" s="97"/>
      <c r="X19" s="97"/>
      <c r="Y19" s="97"/>
      <c r="Z19" s="97"/>
      <c r="AA19" s="99"/>
      <c r="AB19" s="100"/>
      <c r="AC19" s="99"/>
      <c r="AD19" s="100"/>
    </row>
    <row r="20" spans="1:30" ht="13.5" customHeight="1">
      <c r="A20" s="101">
        <v>4</v>
      </c>
      <c r="B20" s="102" t="str">
        <f>IF(A20="","",VLOOKUP(A20,データ２!$A$2:$B$92,2))</f>
        <v>ジャニーズ</v>
      </c>
      <c r="C20" s="101">
        <v>4</v>
      </c>
      <c r="D20" s="102" t="str">
        <f>IF(C20="","",VLOOKUP(C20,データ２!$A$2:$B$92,2))</f>
        <v>ジャニーズ</v>
      </c>
      <c r="E20" s="101">
        <v>7</v>
      </c>
      <c r="F20" s="102" t="str">
        <f>IF(E20="","",VLOOKUP(E20,データ２!$A$2:$B$92,2))</f>
        <v>サンダーボーイズ</v>
      </c>
      <c r="G20" s="103"/>
      <c r="H20" s="104"/>
      <c r="I20" s="111"/>
      <c r="J20" s="112"/>
      <c r="L20" s="132">
        <v>3</v>
      </c>
      <c r="M20" s="102" t="str">
        <f>IF(L20="","",VLOOKUP(L20,データ２!$A$2:$B$92,2))</f>
        <v>サンジュニア</v>
      </c>
      <c r="N20" s="101">
        <v>3</v>
      </c>
      <c r="O20" s="102" t="str">
        <f>IF(N20="","",VLOOKUP(N20,データ２!$A$2:$B$92,2))</f>
        <v>サンジュニア</v>
      </c>
      <c r="P20" s="101">
        <v>14</v>
      </c>
      <c r="Q20" s="133" t="str">
        <f>IF(P20="","",VLOOKUP(P20,データ２!$A$2:$B$92,2))</f>
        <v>台東キャンディーズ</v>
      </c>
      <c r="R20" s="132">
        <v>1</v>
      </c>
      <c r="S20" s="102" t="str">
        <f>IF(R20="","",VLOOKUP(R20,データ２!$A$2:$B$92,2))</f>
        <v>リトルロジャース</v>
      </c>
      <c r="T20" s="101">
        <v>4</v>
      </c>
      <c r="U20" s="133" t="str">
        <f>IF(T20="","",VLOOKUP(T20,データ２!$A$2:$B$92,2))</f>
        <v>ジャニーズ</v>
      </c>
      <c r="W20" s="103"/>
      <c r="X20" s="104"/>
      <c r="Y20" s="103"/>
      <c r="Z20" s="104"/>
      <c r="AA20" s="103"/>
      <c r="AB20" s="104"/>
      <c r="AC20" s="103"/>
      <c r="AD20" s="104"/>
    </row>
    <row r="21" spans="1:30" ht="13.5" customHeight="1">
      <c r="A21" s="105"/>
      <c r="B21" s="106"/>
      <c r="C21" s="105" t="s">
        <v>153</v>
      </c>
      <c r="D21" s="106"/>
      <c r="E21" s="105"/>
      <c r="F21" s="106"/>
      <c r="G21" s="107"/>
      <c r="I21" s="112"/>
      <c r="J21" s="112"/>
      <c r="L21" s="134"/>
      <c r="M21" s="106"/>
      <c r="N21" s="105"/>
      <c r="O21" s="106"/>
      <c r="P21" s="105"/>
      <c r="Q21" s="135"/>
      <c r="R21" s="134" t="s">
        <v>171</v>
      </c>
      <c r="S21" s="106"/>
      <c r="T21" s="105" t="s">
        <v>171</v>
      </c>
      <c r="U21" s="135"/>
      <c r="W21" s="107"/>
      <c r="Y21" s="107"/>
      <c r="AA21" s="107"/>
      <c r="AC21" s="107"/>
    </row>
    <row r="22" spans="1:30" ht="13.5" customHeight="1">
      <c r="A22" s="108"/>
      <c r="B22" s="109" t="str">
        <f>IF(A22="","",VLOOKUP(A22,データ２!$A$2:$B$92,2))</f>
        <v/>
      </c>
      <c r="C22" s="108">
        <v>8</v>
      </c>
      <c r="D22" s="109" t="str">
        <f>IF(C22="","",VLOOKUP(C22,データ２!$A$2:$B$92,2))</f>
        <v>台東レインボーズ</v>
      </c>
      <c r="E22" s="108"/>
      <c r="F22" s="109" t="str">
        <f>IF(E22="","",VLOOKUP(E22,データ２!$A$2:$B$92,2))</f>
        <v/>
      </c>
      <c r="G22" s="103"/>
      <c r="H22" s="104"/>
      <c r="I22" s="112"/>
      <c r="J22" s="112"/>
      <c r="L22" s="136"/>
      <c r="M22" s="109" t="str">
        <f>IF(L22="","",VLOOKUP(L22,データ２!$A$2:$B$92,2))</f>
        <v/>
      </c>
      <c r="N22" s="108"/>
      <c r="O22" s="109" t="str">
        <f>IF(N22="","",VLOOKUP(N22,データ２!$A$2:$B$92,2))</f>
        <v/>
      </c>
      <c r="P22" s="108"/>
      <c r="Q22" s="137" t="str">
        <f>IF(P22="","",VLOOKUP(P22,データ２!$A$2:$B$92,2))</f>
        <v/>
      </c>
      <c r="R22" s="136"/>
      <c r="S22" s="109" t="str">
        <f>IF(R22="","",VLOOKUP(R22,データ２!$A$2:$B$92,2))</f>
        <v/>
      </c>
      <c r="T22" s="108"/>
      <c r="U22" s="137" t="str">
        <f>IF(T22="","",VLOOKUP(T22,データ２!$A$2:$B$92,2))</f>
        <v/>
      </c>
      <c r="W22" s="103"/>
      <c r="X22" s="104"/>
      <c r="Y22" s="103"/>
      <c r="Z22" s="104"/>
      <c r="AA22" s="103"/>
      <c r="AB22" s="104"/>
      <c r="AC22" s="103"/>
      <c r="AD22" s="104"/>
    </row>
    <row r="23" spans="1:30" ht="13.5" customHeight="1" thickBot="1">
      <c r="A23" s="149" t="s">
        <v>6</v>
      </c>
      <c r="B23" s="150"/>
      <c r="C23" s="116" t="s">
        <v>154</v>
      </c>
      <c r="D23" s="117" t="s">
        <v>155</v>
      </c>
      <c r="E23" s="149" t="s">
        <v>6</v>
      </c>
      <c r="F23" s="150"/>
      <c r="G23" s="161"/>
      <c r="H23" s="161"/>
      <c r="I23" s="112"/>
      <c r="J23" s="112"/>
      <c r="L23" s="166" t="s">
        <v>6</v>
      </c>
      <c r="M23" s="164"/>
      <c r="N23" s="159" t="s">
        <v>6</v>
      </c>
      <c r="O23" s="164"/>
      <c r="P23" s="159" t="s">
        <v>6</v>
      </c>
      <c r="Q23" s="160"/>
      <c r="R23" s="166" t="s">
        <v>6</v>
      </c>
      <c r="S23" s="164"/>
      <c r="T23" s="159" t="s">
        <v>6</v>
      </c>
      <c r="U23" s="160"/>
      <c r="W23" s="113"/>
      <c r="X23" s="113"/>
      <c r="Y23" s="113"/>
      <c r="Z23" s="113"/>
      <c r="AA23" s="113"/>
      <c r="AB23" s="113"/>
    </row>
    <row r="24" spans="1:30" ht="13.5" customHeight="1"/>
    <row r="25" spans="1:30" ht="13.5" customHeight="1">
      <c r="A25" s="91" t="s">
        <v>58</v>
      </c>
      <c r="E25" s="91"/>
      <c r="G25" s="91" t="s">
        <v>57</v>
      </c>
      <c r="L25" s="91" t="s">
        <v>27</v>
      </c>
      <c r="P25" s="91"/>
      <c r="W25" s="91"/>
      <c r="AA25" s="91"/>
    </row>
    <row r="26" spans="1:30" ht="13.5" customHeight="1">
      <c r="A26" s="92">
        <v>0.33333333333333331</v>
      </c>
      <c r="B26" s="93"/>
      <c r="C26" s="93">
        <v>0.54166666666666663</v>
      </c>
      <c r="D26" s="118">
        <v>0.70833333333333337</v>
      </c>
      <c r="E26" s="99"/>
      <c r="F26" s="100"/>
      <c r="G26" s="92">
        <v>0.375</v>
      </c>
      <c r="H26" s="93"/>
      <c r="I26" s="93">
        <v>0.58333333333333337</v>
      </c>
      <c r="J26" s="118">
        <v>0.79166666666666663</v>
      </c>
      <c r="L26" s="92">
        <v>0.375</v>
      </c>
      <c r="M26" s="114">
        <v>0.45833333333333331</v>
      </c>
      <c r="N26" s="93">
        <v>0.5</v>
      </c>
      <c r="O26" s="114"/>
      <c r="P26" s="93">
        <v>0.58333333333333337</v>
      </c>
      <c r="Q26" s="118">
        <v>0.79166666666666663</v>
      </c>
      <c r="W26" s="97"/>
      <c r="X26" s="97"/>
      <c r="Y26" s="97"/>
      <c r="Z26" s="97"/>
      <c r="AA26" s="99"/>
      <c r="AB26" s="100"/>
      <c r="AC26" s="99"/>
      <c r="AD26" s="100"/>
    </row>
    <row r="27" spans="1:30" ht="13.5" customHeight="1">
      <c r="A27" s="101">
        <v>9</v>
      </c>
      <c r="B27" s="102" t="str">
        <f>IF(A27="","",VLOOKUP(A27,データ２!$A$2:$B$92,2))</f>
        <v>フェニックス</v>
      </c>
      <c r="C27" s="101">
        <v>10</v>
      </c>
      <c r="D27" s="102" t="str">
        <f>IF(C27="","",VLOOKUP(C27,データ２!$A$2:$B$92,2))</f>
        <v>上野クラブ</v>
      </c>
      <c r="E27" s="103"/>
      <c r="F27" s="104"/>
      <c r="G27" s="101">
        <v>33</v>
      </c>
      <c r="H27" s="102" t="str">
        <f>IF(G27="","",VLOOKUP(G27,データ２!$A$2:$B$92,2))</f>
        <v>ボールメイツ</v>
      </c>
      <c r="I27" s="101">
        <v>31</v>
      </c>
      <c r="J27" s="102" t="str">
        <f>IF(I27="","",VLOOKUP(I27,データ２!$A$2:$B$92,2))</f>
        <v>サンジュニア</v>
      </c>
      <c r="L27" s="101">
        <v>32</v>
      </c>
      <c r="M27" s="102" t="str">
        <f>IF(L27="","",VLOOKUP(L27,データ２!$A$2:$B$92,2))</f>
        <v>ドルフィンズ</v>
      </c>
      <c r="N27" s="101"/>
      <c r="O27" s="102" t="str">
        <f>IF(N27="","",VLOOKUP(N27,データ２!$A$2:$B$92,2))</f>
        <v/>
      </c>
      <c r="P27" s="101">
        <v>31</v>
      </c>
      <c r="Q27" s="102" t="str">
        <f>IF(P27="","",VLOOKUP(P27,データ２!$A$2:$B$92,2))</f>
        <v>サンジュニア</v>
      </c>
      <c r="W27" s="103"/>
      <c r="X27" s="104"/>
      <c r="Y27" s="103"/>
      <c r="Z27" s="104"/>
      <c r="AA27" s="103"/>
      <c r="AB27" s="104"/>
      <c r="AC27" s="103"/>
      <c r="AD27" s="104"/>
    </row>
    <row r="28" spans="1:30" ht="13.5" customHeight="1">
      <c r="A28" s="105" t="s">
        <v>18</v>
      </c>
      <c r="B28" s="106"/>
      <c r="C28" s="105" t="s">
        <v>18</v>
      </c>
      <c r="D28" s="106"/>
      <c r="E28" s="107"/>
      <c r="G28" s="105" t="s">
        <v>15</v>
      </c>
      <c r="H28" s="106"/>
      <c r="I28" s="105" t="s">
        <v>15</v>
      </c>
      <c r="J28" s="106"/>
      <c r="L28" s="105" t="s">
        <v>173</v>
      </c>
      <c r="M28" s="106"/>
      <c r="N28" s="105" t="s">
        <v>175</v>
      </c>
      <c r="O28" s="106"/>
      <c r="P28" s="105" t="s">
        <v>15</v>
      </c>
      <c r="Q28" s="106"/>
      <c r="W28" s="107"/>
      <c r="Y28" s="107"/>
      <c r="AA28" s="107"/>
      <c r="AC28" s="107"/>
    </row>
    <row r="29" spans="1:30" ht="13.5" customHeight="1">
      <c r="A29" s="108"/>
      <c r="B29" s="109" t="str">
        <f>IF(A29="","",VLOOKUP(A29,データ２!$A$2:$B$92,2))</f>
        <v/>
      </c>
      <c r="C29" s="108"/>
      <c r="D29" s="109" t="str">
        <f>IF(C29="","",VLOOKUP(C29,データ２!$A$2:$B$92,2))</f>
        <v/>
      </c>
      <c r="E29" s="103"/>
      <c r="F29" s="104"/>
      <c r="G29" s="108"/>
      <c r="H29" s="109" t="str">
        <f>IF(G29="","",VLOOKUP(G29,データ２!$A$2:$B$92,2))</f>
        <v/>
      </c>
      <c r="I29" s="108"/>
      <c r="J29" s="109" t="str">
        <f>IF(I29="","",VLOOKUP(I29,データ２!$A$2:$B$92,2))</f>
        <v/>
      </c>
      <c r="L29" s="108">
        <v>33</v>
      </c>
      <c r="M29" s="109" t="str">
        <f>IF(L29="","",VLOOKUP(L29,データ２!$A$2:$B$92,2))</f>
        <v>ボールメイツ</v>
      </c>
      <c r="N29" s="108"/>
      <c r="O29" s="109" t="str">
        <f>IF(N29="","",VLOOKUP(N29,データ２!$A$2:$B$92,2))</f>
        <v/>
      </c>
      <c r="P29" s="108"/>
      <c r="Q29" s="109" t="str">
        <f>IF(P29="","",VLOOKUP(P29,データ２!$A$2:$B$92,2))</f>
        <v/>
      </c>
      <c r="W29" s="103"/>
      <c r="X29" s="104"/>
      <c r="Y29" s="103"/>
      <c r="Z29" s="104"/>
      <c r="AA29" s="103"/>
      <c r="AB29" s="104"/>
      <c r="AC29" s="103"/>
      <c r="AD29" s="104"/>
    </row>
    <row r="30" spans="1:30" ht="13.5" customHeight="1">
      <c r="A30" s="149" t="s">
        <v>6</v>
      </c>
      <c r="B30" s="150"/>
      <c r="C30" s="149" t="s">
        <v>6</v>
      </c>
      <c r="D30" s="150"/>
      <c r="F30" s="119"/>
      <c r="G30" s="149" t="s">
        <v>6</v>
      </c>
      <c r="H30" s="150"/>
      <c r="I30" s="149" t="s">
        <v>6</v>
      </c>
      <c r="J30" s="150"/>
      <c r="L30" s="141" t="s">
        <v>84</v>
      </c>
      <c r="M30" s="142" t="s">
        <v>174</v>
      </c>
      <c r="N30" s="141" t="s">
        <v>84</v>
      </c>
      <c r="O30" s="142" t="s">
        <v>169</v>
      </c>
      <c r="P30" s="149" t="s">
        <v>6</v>
      </c>
      <c r="Q30" s="150"/>
      <c r="W30" s="113"/>
      <c r="X30" s="113"/>
      <c r="Y30" s="113"/>
      <c r="Z30" s="113"/>
      <c r="AA30" s="113"/>
      <c r="AB30" s="113"/>
    </row>
    <row r="31" spans="1:30" ht="14.45" customHeight="1"/>
    <row r="32" spans="1:30" ht="14.25" customHeight="1">
      <c r="A32" s="91" t="s">
        <v>160</v>
      </c>
      <c r="E32" s="91"/>
      <c r="I32" s="91"/>
      <c r="L32" s="91" t="s">
        <v>29</v>
      </c>
      <c r="P32" s="91"/>
      <c r="T32" s="91"/>
      <c r="W32" s="91"/>
      <c r="AA32" s="91"/>
    </row>
    <row r="33" spans="1:30" ht="13.5" customHeight="1">
      <c r="A33" s="92">
        <v>0.375</v>
      </c>
      <c r="B33" s="93"/>
      <c r="C33" s="93">
        <v>0.45833333333333331</v>
      </c>
      <c r="D33" s="93"/>
      <c r="E33" s="94">
        <v>0.54166666666666663</v>
      </c>
      <c r="F33" s="95"/>
      <c r="G33" s="94">
        <v>0.625</v>
      </c>
      <c r="H33" s="96">
        <v>0.75</v>
      </c>
      <c r="I33" s="97"/>
      <c r="J33" s="98"/>
      <c r="L33" s="92">
        <v>0.375</v>
      </c>
      <c r="M33" s="93"/>
      <c r="N33" s="93">
        <v>0.45833333333333331</v>
      </c>
      <c r="O33" s="93"/>
      <c r="P33" s="94">
        <v>0.54166666666666663</v>
      </c>
      <c r="Q33" s="95"/>
      <c r="R33" s="94">
        <v>0.625</v>
      </c>
      <c r="S33" s="96">
        <v>0.75</v>
      </c>
      <c r="T33" s="97"/>
      <c r="U33" s="98"/>
      <c r="W33" s="97"/>
      <c r="X33" s="97"/>
      <c r="Y33" s="97"/>
      <c r="Z33" s="97"/>
      <c r="AA33" s="99"/>
      <c r="AB33" s="100"/>
      <c r="AC33" s="99"/>
      <c r="AD33" s="100"/>
    </row>
    <row r="34" spans="1:30" ht="13.5" customHeight="1">
      <c r="A34" s="101">
        <v>13</v>
      </c>
      <c r="B34" s="102" t="str">
        <f>IF(A34="","",VLOOKUP(A34,データ２!$A$2:$B$92,2))</f>
        <v>浅草ブレイカーズ</v>
      </c>
      <c r="C34" s="101">
        <v>8</v>
      </c>
      <c r="D34" s="102" t="str">
        <f>IF(C34="","",VLOOKUP(C34,データ２!$A$2:$B$92,2))</f>
        <v>台東レインボーズ</v>
      </c>
      <c r="E34" s="101">
        <v>1</v>
      </c>
      <c r="F34" s="102" t="str">
        <f>IF(E34="","",VLOOKUP(E34,データ２!$A$2:$B$92,2))</f>
        <v>リトルロジャース</v>
      </c>
      <c r="G34" s="101">
        <v>12</v>
      </c>
      <c r="H34" s="102" t="str">
        <f>IF(G34="","",VLOOKUP(G34,データ２!$A$2:$B$92,2))</f>
        <v>Ｗサンダース</v>
      </c>
      <c r="I34" s="103"/>
      <c r="J34" s="104"/>
      <c r="L34" s="101">
        <v>2</v>
      </c>
      <c r="M34" s="102" t="str">
        <f>IF(L34="","",VLOOKUP(L34,データ２!$A$2:$B$92,2))</f>
        <v>浅草ＢＣ</v>
      </c>
      <c r="N34" s="101">
        <v>2</v>
      </c>
      <c r="O34" s="102" t="str">
        <f>IF(N34="","",VLOOKUP(N34,データ２!$A$2:$B$92,2))</f>
        <v>浅草ＢＣ</v>
      </c>
      <c r="P34" s="101">
        <v>1</v>
      </c>
      <c r="Q34" s="102" t="str">
        <f>IF(P34="","",VLOOKUP(P34,データ２!$A$2:$B$92,2))</f>
        <v>リトルロジャース</v>
      </c>
      <c r="R34" s="101">
        <v>1</v>
      </c>
      <c r="S34" s="102" t="str">
        <f>IF(R34="","",VLOOKUP(R34,データ２!$A$2:$B$92,2))</f>
        <v>リトルロジャース</v>
      </c>
      <c r="T34" s="103"/>
      <c r="U34" s="104"/>
      <c r="W34" s="103"/>
      <c r="X34" s="104"/>
      <c r="Y34" s="103"/>
      <c r="Z34" s="104"/>
      <c r="AA34" s="103"/>
      <c r="AB34" s="104"/>
      <c r="AC34" s="103"/>
      <c r="AD34" s="104"/>
    </row>
    <row r="35" spans="1:30" ht="13.5" customHeight="1">
      <c r="A35" s="105"/>
      <c r="B35" s="106"/>
      <c r="C35" s="105"/>
      <c r="D35" s="106"/>
      <c r="E35" s="105"/>
      <c r="F35" s="106"/>
      <c r="G35" s="105"/>
      <c r="H35" s="106"/>
      <c r="I35" s="107"/>
      <c r="L35" s="105"/>
      <c r="M35" s="106"/>
      <c r="N35" s="105"/>
      <c r="O35" s="106"/>
      <c r="P35" s="105"/>
      <c r="Q35" s="106"/>
      <c r="R35" s="105"/>
      <c r="S35" s="106"/>
      <c r="T35" s="107"/>
      <c r="W35" s="107"/>
      <c r="Y35" s="107"/>
      <c r="AA35" s="107"/>
      <c r="AC35" s="107"/>
    </row>
    <row r="36" spans="1:30" ht="13.5" customHeight="1">
      <c r="A36" s="108"/>
      <c r="B36" s="109" t="str">
        <f>IF(A36="","",VLOOKUP(A36,データ２!$A$2:$B$92,2))</f>
        <v/>
      </c>
      <c r="C36" s="108"/>
      <c r="D36" s="109" t="str">
        <f>IF(C36="","",VLOOKUP(C36,データ２!$A$2:$B$92,2))</f>
        <v/>
      </c>
      <c r="E36" s="108"/>
      <c r="F36" s="109" t="str">
        <f>IF(E36="","",VLOOKUP(E36,データ２!$A$2:$B$92,2))</f>
        <v/>
      </c>
      <c r="G36" s="108"/>
      <c r="H36" s="109" t="str">
        <f>IF(G36="","",VLOOKUP(G36,データ２!$A$2:$B$92,2))</f>
        <v/>
      </c>
      <c r="I36" s="103"/>
      <c r="J36" s="104"/>
      <c r="L36" s="108"/>
      <c r="M36" s="109" t="str">
        <f>IF(L36="","",VLOOKUP(L36,データ２!$A$2:$B$92,2))</f>
        <v/>
      </c>
      <c r="N36" s="108"/>
      <c r="O36" s="109" t="str">
        <f>IF(N36="","",VLOOKUP(N36,データ２!$A$2:$B$92,2))</f>
        <v/>
      </c>
      <c r="P36" s="108"/>
      <c r="Q36" s="109" t="str">
        <f>IF(P36="","",VLOOKUP(P36,データ２!$A$2:$B$92,2))</f>
        <v/>
      </c>
      <c r="R36" s="108"/>
      <c r="S36" s="109" t="str">
        <f>IF(R36="","",VLOOKUP(R36,データ２!$A$2:$B$92,2))</f>
        <v/>
      </c>
      <c r="T36" s="103"/>
      <c r="U36" s="104"/>
      <c r="W36" s="103"/>
      <c r="X36" s="104"/>
      <c r="Y36" s="103"/>
      <c r="Z36" s="104"/>
      <c r="AA36" s="103"/>
      <c r="AB36" s="104"/>
      <c r="AC36" s="103"/>
      <c r="AD36" s="104"/>
    </row>
    <row r="37" spans="1:30" ht="13.5" customHeight="1">
      <c r="A37" s="149" t="s">
        <v>6</v>
      </c>
      <c r="B37" s="150"/>
      <c r="C37" s="149" t="s">
        <v>6</v>
      </c>
      <c r="D37" s="150"/>
      <c r="E37" s="149" t="s">
        <v>6</v>
      </c>
      <c r="F37" s="150"/>
      <c r="G37" s="149" t="s">
        <v>6</v>
      </c>
      <c r="H37" s="150"/>
      <c r="L37" s="149" t="s">
        <v>6</v>
      </c>
      <c r="M37" s="150"/>
      <c r="N37" s="149" t="s">
        <v>6</v>
      </c>
      <c r="O37" s="150"/>
      <c r="P37" s="149" t="s">
        <v>6</v>
      </c>
      <c r="Q37" s="150"/>
      <c r="R37" s="149" t="s">
        <v>6</v>
      </c>
      <c r="S37" s="150"/>
    </row>
    <row r="38" spans="1:30" ht="13.5" customHeight="1">
      <c r="W38" s="91"/>
      <c r="AA38" s="91"/>
    </row>
    <row r="39" spans="1:30" ht="13.5" customHeight="1">
      <c r="A39" s="91" t="s">
        <v>21</v>
      </c>
      <c r="E39" s="91"/>
      <c r="J39" s="110"/>
      <c r="L39" s="91" t="s">
        <v>30</v>
      </c>
      <c r="P39" s="91"/>
      <c r="T39" s="91"/>
      <c r="W39" s="91"/>
      <c r="AA39" s="91"/>
    </row>
    <row r="40" spans="1:30" ht="13.5" customHeight="1">
      <c r="A40" s="92">
        <v>0.375</v>
      </c>
      <c r="B40" s="93"/>
      <c r="C40" s="93">
        <v>0.45833333333333331</v>
      </c>
      <c r="D40" s="93"/>
      <c r="E40" s="94">
        <v>0.54166666666666663</v>
      </c>
      <c r="F40" s="95"/>
      <c r="G40" s="94">
        <v>0.625</v>
      </c>
      <c r="H40" s="96">
        <v>0.70833333333333337</v>
      </c>
      <c r="I40" s="97"/>
      <c r="J40" s="98"/>
      <c r="L40" s="92">
        <v>0.375</v>
      </c>
      <c r="M40" s="93"/>
      <c r="N40" s="93">
        <v>0.45833333333333331</v>
      </c>
      <c r="O40" s="93"/>
      <c r="P40" s="94">
        <v>0.54166666666666663</v>
      </c>
      <c r="Q40" s="95"/>
      <c r="R40" s="94">
        <v>0.625</v>
      </c>
      <c r="S40" s="96">
        <v>0.75</v>
      </c>
      <c r="T40" s="97"/>
      <c r="U40" s="98"/>
      <c r="W40" s="97"/>
      <c r="X40" s="97"/>
      <c r="Y40" s="97"/>
      <c r="Z40" s="97"/>
      <c r="AA40" s="99"/>
      <c r="AB40" s="100"/>
      <c r="AC40" s="99"/>
      <c r="AD40" s="100"/>
    </row>
    <row r="41" spans="1:30" ht="13.5" customHeight="1">
      <c r="A41" s="151" t="s">
        <v>56</v>
      </c>
      <c r="B41" s="152"/>
      <c r="C41" s="151" t="s">
        <v>56</v>
      </c>
      <c r="D41" s="152"/>
      <c r="E41" s="151" t="s">
        <v>56</v>
      </c>
      <c r="F41" s="152"/>
      <c r="G41" s="151" t="s">
        <v>56</v>
      </c>
      <c r="H41" s="152"/>
      <c r="I41" s="111"/>
      <c r="J41" s="112"/>
      <c r="L41" s="101">
        <v>9</v>
      </c>
      <c r="M41" s="102" t="str">
        <f>IF(L41="","",VLOOKUP(L41,データ２!$A$2:$B$92,2))</f>
        <v>フェニックス</v>
      </c>
      <c r="N41" s="101">
        <v>9</v>
      </c>
      <c r="O41" s="102" t="str">
        <f>IF(N41="","",VLOOKUP(N41,データ２!$A$2:$B$92,2))</f>
        <v>フェニックス</v>
      </c>
      <c r="P41" s="101">
        <v>4</v>
      </c>
      <c r="Q41" s="102" t="str">
        <f>IF(P41="","",VLOOKUP(P41,データ２!$A$2:$B$92,2))</f>
        <v>ジャニーズ</v>
      </c>
      <c r="R41" s="101">
        <v>4</v>
      </c>
      <c r="S41" s="102" t="str">
        <f>IF(R41="","",VLOOKUP(R41,データ２!$A$2:$B$92,2))</f>
        <v>ジャニーズ</v>
      </c>
      <c r="T41" s="103"/>
      <c r="U41" s="104"/>
      <c r="W41" s="103"/>
      <c r="X41" s="104"/>
      <c r="Y41" s="103"/>
      <c r="Z41" s="104"/>
      <c r="AA41" s="103"/>
      <c r="AB41" s="104"/>
      <c r="AC41" s="103"/>
      <c r="AD41" s="104"/>
    </row>
    <row r="42" spans="1:30" ht="13.5" customHeight="1">
      <c r="A42" s="153"/>
      <c r="B42" s="154"/>
      <c r="C42" s="153"/>
      <c r="D42" s="154"/>
      <c r="E42" s="153"/>
      <c r="F42" s="154"/>
      <c r="G42" s="153"/>
      <c r="H42" s="154"/>
      <c r="I42" s="112"/>
      <c r="J42" s="112"/>
      <c r="L42" s="105"/>
      <c r="M42" s="106"/>
      <c r="N42" s="105"/>
      <c r="O42" s="106"/>
      <c r="P42" s="105"/>
      <c r="Q42" s="106"/>
      <c r="R42" s="105"/>
      <c r="S42" s="106"/>
      <c r="T42" s="107"/>
      <c r="W42" s="107"/>
      <c r="Y42" s="107"/>
      <c r="AA42" s="107"/>
      <c r="AC42" s="107"/>
    </row>
    <row r="43" spans="1:30" ht="13.5" customHeight="1">
      <c r="A43" s="153"/>
      <c r="B43" s="154"/>
      <c r="C43" s="153"/>
      <c r="D43" s="154"/>
      <c r="E43" s="153"/>
      <c r="F43" s="154"/>
      <c r="G43" s="153"/>
      <c r="H43" s="154"/>
      <c r="I43" s="112"/>
      <c r="J43" s="112"/>
      <c r="L43" s="108"/>
      <c r="M43" s="109" t="str">
        <f>IF(L43="","",VLOOKUP(L43,データ２!$A$2:$B$92,2))</f>
        <v/>
      </c>
      <c r="N43" s="108"/>
      <c r="O43" s="109" t="str">
        <f>IF(N43="","",VLOOKUP(N43,データ２!$A$2:$B$92,2))</f>
        <v/>
      </c>
      <c r="P43" s="108"/>
      <c r="Q43" s="109" t="str">
        <f>IF(P43="","",VLOOKUP(P43,データ２!$A$2:$B$92,2))</f>
        <v/>
      </c>
      <c r="R43" s="108"/>
      <c r="S43" s="109" t="str">
        <f>IF(R43="","",VLOOKUP(R43,データ２!$A$2:$B$92,2))</f>
        <v/>
      </c>
      <c r="T43" s="103"/>
      <c r="U43" s="104"/>
      <c r="W43" s="103"/>
      <c r="X43" s="104"/>
      <c r="Y43" s="103"/>
      <c r="Z43" s="104"/>
      <c r="AA43" s="103"/>
      <c r="AB43" s="104"/>
      <c r="AC43" s="103"/>
      <c r="AD43" s="104"/>
    </row>
    <row r="44" spans="1:30" ht="13.5" customHeight="1">
      <c r="A44" s="155"/>
      <c r="B44" s="156"/>
      <c r="C44" s="155"/>
      <c r="D44" s="156"/>
      <c r="E44" s="155"/>
      <c r="F44" s="156"/>
      <c r="G44" s="155"/>
      <c r="H44" s="156"/>
      <c r="I44" s="112"/>
      <c r="J44" s="112"/>
      <c r="L44" s="149" t="s">
        <v>6</v>
      </c>
      <c r="M44" s="150"/>
      <c r="N44" s="149" t="s">
        <v>6</v>
      </c>
      <c r="O44" s="150"/>
      <c r="P44" s="149" t="s">
        <v>6</v>
      </c>
      <c r="Q44" s="150"/>
      <c r="R44" s="149" t="s">
        <v>6</v>
      </c>
      <c r="S44" s="150"/>
      <c r="W44" s="113"/>
      <c r="X44" s="113"/>
      <c r="Y44" s="113"/>
      <c r="Z44" s="113"/>
      <c r="AA44" s="113"/>
      <c r="AB44" s="113"/>
    </row>
    <row r="45" spans="1:30" ht="13.5" customHeight="1"/>
    <row r="46" spans="1:30" ht="13.5" customHeight="1">
      <c r="A46" s="91" t="s">
        <v>22</v>
      </c>
      <c r="E46" s="91"/>
      <c r="J46" s="110"/>
      <c r="L46" s="91" t="s">
        <v>31</v>
      </c>
      <c r="P46" s="91"/>
      <c r="U46" s="110" t="s">
        <v>176</v>
      </c>
      <c r="W46" s="91"/>
      <c r="AA46" s="91"/>
    </row>
    <row r="47" spans="1:30" ht="13.5" customHeight="1">
      <c r="A47" s="92">
        <v>0.29166666666666669</v>
      </c>
      <c r="B47" s="93"/>
      <c r="C47" s="93">
        <v>0.4375</v>
      </c>
      <c r="D47" s="114">
        <v>0.54166666666666663</v>
      </c>
      <c r="E47" s="115">
        <v>0.625</v>
      </c>
      <c r="F47" s="96">
        <v>0.75</v>
      </c>
      <c r="G47" s="99"/>
      <c r="H47" s="100"/>
      <c r="I47" s="97"/>
      <c r="J47" s="98"/>
      <c r="L47" s="92">
        <v>0.29166666666666669</v>
      </c>
      <c r="M47" s="93"/>
      <c r="N47" s="93">
        <v>0.41666666666666669</v>
      </c>
      <c r="O47" s="114">
        <v>0.54166666666666663</v>
      </c>
      <c r="P47" s="115">
        <v>0.625</v>
      </c>
      <c r="Q47" s="96">
        <v>0.75</v>
      </c>
      <c r="R47" s="99"/>
      <c r="S47" s="100"/>
      <c r="T47" s="115">
        <v>0.70833333333333337</v>
      </c>
      <c r="U47" s="96">
        <v>0.79166666666666663</v>
      </c>
      <c r="W47" s="97"/>
      <c r="X47" s="97"/>
      <c r="Y47" s="97"/>
      <c r="Z47" s="97"/>
      <c r="AA47" s="99"/>
      <c r="AB47" s="100"/>
      <c r="AC47" s="99"/>
      <c r="AD47" s="100"/>
    </row>
    <row r="48" spans="1:30" ht="13.5" customHeight="1">
      <c r="A48" s="101">
        <v>11</v>
      </c>
      <c r="B48" s="102" t="str">
        <f>IF(A48="","",VLOOKUP(A48,データ２!$A$2:$B$92,2))</f>
        <v>浅草ビーバーズ</v>
      </c>
      <c r="C48" s="101">
        <v>4</v>
      </c>
      <c r="D48" s="102" t="str">
        <f>IF(C48="","",VLOOKUP(C48,データ２!$A$2:$B$92,2))</f>
        <v>ジャニーズ</v>
      </c>
      <c r="E48" s="101">
        <v>8</v>
      </c>
      <c r="F48" s="102" t="str">
        <f>IF(E48="","",VLOOKUP(E48,データ２!$A$2:$B$92,2))</f>
        <v>台東レインボーズ</v>
      </c>
      <c r="G48" s="103"/>
      <c r="H48" s="104"/>
      <c r="I48" s="111"/>
      <c r="J48" s="112"/>
      <c r="L48" s="101">
        <v>8</v>
      </c>
      <c r="M48" s="102" t="str">
        <f>IF(L48="","",VLOOKUP(L48,データ２!$A$2:$B$92,2))</f>
        <v>台東レインボーズ</v>
      </c>
      <c r="N48" s="101">
        <v>3</v>
      </c>
      <c r="O48" s="102" t="str">
        <f>IF(N48="","",VLOOKUP(N48,データ２!$A$2:$B$92,2))</f>
        <v>サンジュニア</v>
      </c>
      <c r="P48" s="101">
        <v>7</v>
      </c>
      <c r="Q48" s="102" t="str">
        <f>IF(P48="","",VLOOKUP(P48,データ２!$A$2:$B$92,2))</f>
        <v>サンダーボーイズ</v>
      </c>
      <c r="R48" s="103"/>
      <c r="S48" s="104"/>
      <c r="T48" s="101">
        <v>31</v>
      </c>
      <c r="U48" s="102" t="str">
        <f>IF(T48="","",VLOOKUP(T48,データ２!$A$2:$B$92,2))</f>
        <v>サンジュニア</v>
      </c>
      <c r="W48" s="103"/>
      <c r="X48" s="104"/>
      <c r="Y48" s="103"/>
      <c r="Z48" s="104"/>
      <c r="AA48" s="103"/>
      <c r="AB48" s="104"/>
      <c r="AC48" s="103"/>
      <c r="AD48" s="104"/>
    </row>
    <row r="49" spans="1:30" ht="13.5" customHeight="1">
      <c r="A49" s="105"/>
      <c r="B49" s="106"/>
      <c r="C49" s="105" t="s">
        <v>153</v>
      </c>
      <c r="D49" s="106"/>
      <c r="E49" s="105" t="s">
        <v>153</v>
      </c>
      <c r="F49" s="106"/>
      <c r="G49" s="107"/>
      <c r="I49" s="112"/>
      <c r="J49" s="112"/>
      <c r="L49" s="105"/>
      <c r="M49" s="106"/>
      <c r="N49" s="105"/>
      <c r="O49" s="106"/>
      <c r="P49" s="105"/>
      <c r="Q49" s="106"/>
      <c r="R49" s="107"/>
      <c r="T49" s="105" t="s">
        <v>15</v>
      </c>
      <c r="U49" s="106"/>
      <c r="W49" s="107"/>
      <c r="Y49" s="107"/>
      <c r="AA49" s="107"/>
      <c r="AC49" s="107"/>
    </row>
    <row r="50" spans="1:30" ht="13.5" customHeight="1">
      <c r="A50" s="108"/>
      <c r="B50" s="109" t="str">
        <f>IF(A50="","",VLOOKUP(A50,データ２!$A$2:$B$92,2))</f>
        <v/>
      </c>
      <c r="C50" s="108">
        <v>2</v>
      </c>
      <c r="D50" s="109" t="str">
        <f>IF(C50="","",VLOOKUP(C50,データ２!$A$2:$B$92,2))</f>
        <v>浅草ＢＣ</v>
      </c>
      <c r="E50" s="108">
        <v>13</v>
      </c>
      <c r="F50" s="109" t="str">
        <f>IF(E50="","",VLOOKUP(E50,データ２!$A$2:$B$92,2))</f>
        <v>浅草ブレイカーズ</v>
      </c>
      <c r="G50" s="103"/>
      <c r="H50" s="104"/>
      <c r="I50" s="112"/>
      <c r="J50" s="112"/>
      <c r="L50" s="108"/>
      <c r="M50" s="109" t="str">
        <f>IF(L50="","",VLOOKUP(L50,データ２!$A$2:$B$92,2))</f>
        <v/>
      </c>
      <c r="N50" s="108"/>
      <c r="O50" s="109" t="str">
        <f>IF(N50="","",VLOOKUP(N50,データ２!$A$2:$B$92,2))</f>
        <v/>
      </c>
      <c r="P50" s="108"/>
      <c r="Q50" s="109" t="str">
        <f>IF(P50="","",VLOOKUP(P50,データ２!$A$2:$B$92,2))</f>
        <v/>
      </c>
      <c r="R50" s="103"/>
      <c r="S50" s="104"/>
      <c r="T50" s="108"/>
      <c r="U50" s="109" t="str">
        <f>IF(T50="","",VLOOKUP(T50,データ２!$A$2:$B$92,2))</f>
        <v/>
      </c>
      <c r="W50" s="103"/>
      <c r="X50" s="104"/>
      <c r="Y50" s="103"/>
      <c r="Z50" s="104"/>
      <c r="AA50" s="103"/>
      <c r="AB50" s="104"/>
      <c r="AC50" s="103"/>
      <c r="AD50" s="104"/>
    </row>
    <row r="51" spans="1:30" ht="13.5" customHeight="1">
      <c r="A51" s="149" t="s">
        <v>6</v>
      </c>
      <c r="B51" s="150"/>
      <c r="C51" s="116" t="s">
        <v>154</v>
      </c>
      <c r="D51" s="117" t="s">
        <v>161</v>
      </c>
      <c r="E51" s="116" t="s">
        <v>154</v>
      </c>
      <c r="F51" s="120" t="s">
        <v>164</v>
      </c>
      <c r="G51" s="161"/>
      <c r="H51" s="161"/>
      <c r="I51" s="112"/>
      <c r="J51" s="112"/>
      <c r="L51" s="149" t="s">
        <v>6</v>
      </c>
      <c r="M51" s="150"/>
      <c r="N51" s="149" t="s">
        <v>6</v>
      </c>
      <c r="O51" s="150"/>
      <c r="P51" s="149" t="s">
        <v>6</v>
      </c>
      <c r="Q51" s="150"/>
      <c r="T51" s="149" t="s">
        <v>6</v>
      </c>
      <c r="U51" s="150"/>
      <c r="W51" s="113"/>
      <c r="X51" s="113"/>
      <c r="Y51" s="113"/>
      <c r="Z51" s="113"/>
      <c r="AA51" s="113"/>
      <c r="AB51" s="113"/>
    </row>
    <row r="52" spans="1:30" ht="13.5" customHeight="1"/>
    <row r="53" spans="1:30" ht="13.5" customHeight="1">
      <c r="A53" s="91" t="s">
        <v>23</v>
      </c>
      <c r="E53" s="91"/>
      <c r="G53" s="128" t="s">
        <v>172</v>
      </c>
      <c r="J53" s="110"/>
      <c r="L53" s="91" t="s">
        <v>59</v>
      </c>
      <c r="P53" s="91"/>
      <c r="R53" s="91" t="s">
        <v>60</v>
      </c>
      <c r="W53" s="91"/>
      <c r="AA53" s="91"/>
    </row>
    <row r="54" spans="1:30" ht="13.5" customHeight="1">
      <c r="A54" s="92">
        <v>0.33333333333333331</v>
      </c>
      <c r="B54" s="93"/>
      <c r="C54" s="93">
        <v>0.52083333333333337</v>
      </c>
      <c r="D54" s="118">
        <v>0.70833333333333337</v>
      </c>
      <c r="E54" s="99"/>
      <c r="F54" s="100"/>
      <c r="G54" s="115">
        <v>0.70833333333333337</v>
      </c>
      <c r="H54" s="96">
        <v>0.79166666666666663</v>
      </c>
      <c r="I54" s="97"/>
      <c r="J54" s="98"/>
      <c r="L54" s="92">
        <v>0.33333333333333331</v>
      </c>
      <c r="M54" s="93"/>
      <c r="N54" s="93">
        <v>0.54166666666666663</v>
      </c>
      <c r="O54" s="118">
        <v>0.70833333333333337</v>
      </c>
      <c r="P54" s="99"/>
      <c r="Q54" s="100"/>
      <c r="R54" s="92">
        <v>0.33333333333333331</v>
      </c>
      <c r="S54" s="93"/>
      <c r="T54" s="93">
        <v>0.54166666666666663</v>
      </c>
      <c r="U54" s="118">
        <v>0.70833333333333337</v>
      </c>
      <c r="W54" s="97"/>
      <c r="X54" s="97"/>
      <c r="Y54" s="97"/>
      <c r="Z54" s="97"/>
      <c r="AA54" s="99"/>
      <c r="AB54" s="100"/>
      <c r="AC54" s="99"/>
      <c r="AD54" s="100"/>
    </row>
    <row r="55" spans="1:30" ht="13.5" customHeight="1">
      <c r="A55" s="101">
        <v>32</v>
      </c>
      <c r="B55" s="102" t="str">
        <f>IF(A55="","",VLOOKUP(A55,データ２!$A$2:$B$92,2))</f>
        <v>ドルフィンズ</v>
      </c>
      <c r="C55" s="122"/>
      <c r="D55" s="123" t="str">
        <f>IF(C55="","",VLOOKUP(C55,データ２!$A$2:$B$92,2))</f>
        <v/>
      </c>
      <c r="E55" s="103"/>
      <c r="F55" s="104"/>
      <c r="G55" s="101">
        <v>33</v>
      </c>
      <c r="H55" s="102" t="str">
        <f>IF(G55="","",VLOOKUP(G55,データ２!$A$2:$B$92,2))</f>
        <v>ボールメイツ</v>
      </c>
      <c r="I55" s="111"/>
      <c r="J55" s="112"/>
      <c r="L55" s="101">
        <v>32</v>
      </c>
      <c r="M55" s="102" t="str">
        <f>IF(L55="","",VLOOKUP(L55,データ２!$A$2:$B$92,2))</f>
        <v>ドルフィンズ</v>
      </c>
      <c r="N55" s="101">
        <v>32</v>
      </c>
      <c r="O55" s="102" t="str">
        <f>IF(N55="","",VLOOKUP(N55,データ２!$A$2:$B$92,2))</f>
        <v>ドルフィンズ</v>
      </c>
      <c r="P55" s="103"/>
      <c r="Q55" s="104"/>
      <c r="R55" s="101">
        <v>33</v>
      </c>
      <c r="S55" s="102" t="str">
        <f>IF(R55="","",VLOOKUP(R55,データ２!$A$2:$B$92,2))</f>
        <v>ボールメイツ</v>
      </c>
      <c r="T55" s="101">
        <v>33</v>
      </c>
      <c r="U55" s="102" t="str">
        <f>IF(T55="","",VLOOKUP(T55,データ２!$A$2:$B$92,2))</f>
        <v>ボールメイツ</v>
      </c>
      <c r="W55" s="103"/>
      <c r="X55" s="104"/>
      <c r="Y55" s="103"/>
      <c r="Z55" s="104"/>
      <c r="AA55" s="103"/>
      <c r="AB55" s="104"/>
      <c r="AC55" s="103"/>
      <c r="AD55" s="104"/>
    </row>
    <row r="56" spans="1:30" ht="13.5" customHeight="1">
      <c r="A56" s="105" t="s">
        <v>15</v>
      </c>
      <c r="B56" s="106"/>
      <c r="C56" s="124"/>
      <c r="D56" s="125"/>
      <c r="E56" s="107"/>
      <c r="G56" s="105" t="s">
        <v>15</v>
      </c>
      <c r="H56" s="106"/>
      <c r="I56" s="112"/>
      <c r="J56" s="112"/>
      <c r="L56" s="105" t="s">
        <v>15</v>
      </c>
      <c r="M56" s="106"/>
      <c r="N56" s="105" t="s">
        <v>15</v>
      </c>
      <c r="O56" s="106"/>
      <c r="P56" s="107"/>
      <c r="R56" s="105" t="s">
        <v>15</v>
      </c>
      <c r="S56" s="106"/>
      <c r="T56" s="105" t="s">
        <v>15</v>
      </c>
      <c r="U56" s="106"/>
      <c r="W56" s="107"/>
      <c r="Y56" s="107"/>
      <c r="AA56" s="107"/>
      <c r="AC56" s="107"/>
    </row>
    <row r="57" spans="1:30" ht="13.5" customHeight="1">
      <c r="A57" s="108"/>
      <c r="B57" s="109" t="str">
        <f>IF(A57="","",VLOOKUP(A57,データ２!$A$2:$B$92,2))</f>
        <v/>
      </c>
      <c r="C57" s="126"/>
      <c r="D57" s="127" t="str">
        <f>IF(C57="","",VLOOKUP(C57,データ２!$A$2:$B$92,2))</f>
        <v/>
      </c>
      <c r="E57" s="103"/>
      <c r="F57" s="104"/>
      <c r="G57" s="108"/>
      <c r="H57" s="109" t="str">
        <f>IF(G57="","",VLOOKUP(G57,データ２!$A$2:$B$92,2))</f>
        <v/>
      </c>
      <c r="I57" s="112"/>
      <c r="J57" s="112"/>
      <c r="L57" s="108"/>
      <c r="M57" s="109" t="str">
        <f>IF(L57="","",VLOOKUP(L57,データ２!$A$2:$B$92,2))</f>
        <v/>
      </c>
      <c r="N57" s="108"/>
      <c r="O57" s="109" t="str">
        <f>IF(N57="","",VLOOKUP(N57,データ２!$A$2:$B$92,2))</f>
        <v/>
      </c>
      <c r="P57" s="103"/>
      <c r="Q57" s="104"/>
      <c r="R57" s="108"/>
      <c r="S57" s="109" t="str">
        <f>IF(R57="","",VLOOKUP(R57,データ２!$A$2:$B$92,2))</f>
        <v/>
      </c>
      <c r="T57" s="108"/>
      <c r="U57" s="109" t="str">
        <f>IF(T57="","",VLOOKUP(T57,データ２!$A$2:$B$92,2))</f>
        <v/>
      </c>
      <c r="W57" s="103"/>
      <c r="X57" s="104"/>
      <c r="Y57" s="103"/>
      <c r="Z57" s="104"/>
      <c r="AA57" s="103"/>
      <c r="AB57" s="104"/>
      <c r="AC57" s="103"/>
      <c r="AD57" s="104"/>
    </row>
    <row r="58" spans="1:30" ht="13.5" customHeight="1">
      <c r="A58" s="149" t="s">
        <v>6</v>
      </c>
      <c r="B58" s="150"/>
      <c r="C58" s="157" t="s">
        <v>6</v>
      </c>
      <c r="D58" s="158"/>
      <c r="F58" s="119"/>
      <c r="G58" s="149" t="s">
        <v>6</v>
      </c>
      <c r="H58" s="150"/>
      <c r="I58" s="112"/>
      <c r="J58" s="112"/>
      <c r="L58" s="149" t="s">
        <v>6</v>
      </c>
      <c r="M58" s="150"/>
      <c r="N58" s="149" t="s">
        <v>6</v>
      </c>
      <c r="O58" s="150"/>
      <c r="R58" s="149" t="s">
        <v>6</v>
      </c>
      <c r="S58" s="150"/>
      <c r="T58" s="149" t="s">
        <v>6</v>
      </c>
      <c r="U58" s="150"/>
      <c r="W58" s="113"/>
      <c r="X58" s="113"/>
      <c r="Y58" s="113"/>
      <c r="Z58" s="113"/>
      <c r="AA58" s="113"/>
      <c r="AB58" s="113"/>
    </row>
    <row r="59" spans="1:30" ht="14.45" customHeight="1"/>
    <row r="61" spans="1:30" s="85" customFormat="1" ht="18.75" customHeight="1">
      <c r="C61" s="86"/>
      <c r="D61" s="86"/>
      <c r="E61" s="86"/>
      <c r="F61" s="86"/>
      <c r="G61" s="86"/>
      <c r="H61" s="86"/>
      <c r="I61" s="86"/>
      <c r="K61" s="87" t="s">
        <v>73</v>
      </c>
      <c r="L61" s="86"/>
      <c r="M61" s="86"/>
      <c r="N61" s="86"/>
      <c r="O61" s="86"/>
      <c r="P61" s="86"/>
      <c r="Q61" s="86"/>
      <c r="R61" s="88"/>
      <c r="U61" s="89" t="s">
        <v>81</v>
      </c>
    </row>
    <row r="62" spans="1:30" s="85" customFormat="1" ht="18.75" customHeight="1">
      <c r="C62" s="86"/>
      <c r="D62" s="86"/>
      <c r="E62" s="86"/>
      <c r="F62" s="86"/>
      <c r="G62" s="86"/>
      <c r="H62" s="86"/>
      <c r="I62" s="86"/>
      <c r="K62" s="87"/>
      <c r="L62" s="86"/>
      <c r="M62" s="86"/>
      <c r="N62" s="86"/>
      <c r="O62" s="86"/>
      <c r="P62" s="86"/>
      <c r="Q62" s="86"/>
      <c r="R62" s="88"/>
      <c r="U62" s="90">
        <f ca="1">TODAY()</f>
        <v>45866</v>
      </c>
    </row>
    <row r="63" spans="1:30" ht="14.25" customHeight="1">
      <c r="A63" s="91" t="s">
        <v>32</v>
      </c>
      <c r="E63" s="91"/>
      <c r="I63" s="91"/>
      <c r="L63" s="91" t="s">
        <v>39</v>
      </c>
      <c r="P63" s="91"/>
      <c r="T63" s="91"/>
      <c r="W63" s="91"/>
      <c r="AA63" s="91"/>
    </row>
    <row r="64" spans="1:30" ht="13.5" customHeight="1">
      <c r="A64" s="92">
        <v>0.375</v>
      </c>
      <c r="B64" s="93"/>
      <c r="C64" s="93">
        <v>0.45833333333333331</v>
      </c>
      <c r="D64" s="93"/>
      <c r="E64" s="94">
        <v>0.54166666666666663</v>
      </c>
      <c r="F64" s="95"/>
      <c r="G64" s="94">
        <v>0.625</v>
      </c>
      <c r="H64" s="96">
        <v>0.75</v>
      </c>
      <c r="I64" s="97"/>
      <c r="J64" s="98"/>
      <c r="L64" s="92">
        <v>0.375</v>
      </c>
      <c r="M64" s="93"/>
      <c r="N64" s="93">
        <v>0.45833333333333331</v>
      </c>
      <c r="O64" s="93"/>
      <c r="P64" s="94">
        <v>0.54166666666666663</v>
      </c>
      <c r="Q64" s="95"/>
      <c r="R64" s="94">
        <v>0.625</v>
      </c>
      <c r="S64" s="96">
        <v>0.75</v>
      </c>
      <c r="T64" s="97"/>
      <c r="U64" s="98"/>
      <c r="W64" s="97"/>
      <c r="X64" s="97"/>
      <c r="Y64" s="97"/>
      <c r="Z64" s="97"/>
      <c r="AA64" s="99"/>
      <c r="AB64" s="100"/>
      <c r="AC64" s="99"/>
      <c r="AD64" s="100"/>
    </row>
    <row r="65" spans="1:30" ht="13.5" customHeight="1">
      <c r="A65" s="101">
        <v>4</v>
      </c>
      <c r="B65" s="102" t="str">
        <f>IF(A65="","",VLOOKUP(A65,データ２!$A$2:$B$92,2))</f>
        <v>ジャニーズ</v>
      </c>
      <c r="C65" s="101">
        <v>4</v>
      </c>
      <c r="D65" s="102" t="str">
        <f>IF(C65="","",VLOOKUP(C65,データ２!$A$2:$B$92,2))</f>
        <v>ジャニーズ</v>
      </c>
      <c r="E65" s="101">
        <v>7</v>
      </c>
      <c r="F65" s="102" t="str">
        <f>IF(E65="","",VLOOKUP(E65,データ２!$A$2:$B$92,2))</f>
        <v>サンダーボーイズ</v>
      </c>
      <c r="G65" s="101">
        <v>7</v>
      </c>
      <c r="H65" s="102" t="str">
        <f>IF(G65="","",VLOOKUP(G65,データ２!$A$2:$B$92,2))</f>
        <v>サンダーボーイズ</v>
      </c>
      <c r="I65" s="103"/>
      <c r="J65" s="104"/>
      <c r="L65" s="101">
        <v>13</v>
      </c>
      <c r="M65" s="102" t="str">
        <f>IF(L65="","",VLOOKUP(L65,データ２!$A$2:$B$92,2))</f>
        <v>浅草ブレイカーズ</v>
      </c>
      <c r="N65" s="101">
        <v>13</v>
      </c>
      <c r="O65" s="102" t="str">
        <f>IF(N65="","",VLOOKUP(N65,データ２!$A$2:$B$92,2))</f>
        <v>浅草ブレイカーズ</v>
      </c>
      <c r="P65" s="101">
        <v>5</v>
      </c>
      <c r="Q65" s="102" t="str">
        <f>IF(P65="","",VLOOKUP(P65,データ２!$A$2:$B$92,2))</f>
        <v>ライナーズ</v>
      </c>
      <c r="R65" s="101">
        <v>5</v>
      </c>
      <c r="S65" s="102" t="str">
        <f>IF(R65="","",VLOOKUP(R65,データ２!$A$2:$B$92,2))</f>
        <v>ライナーズ</v>
      </c>
      <c r="T65" s="103"/>
      <c r="U65" s="104"/>
      <c r="W65" s="103"/>
      <c r="X65" s="104"/>
      <c r="Y65" s="103"/>
      <c r="Z65" s="104"/>
      <c r="AA65" s="103"/>
      <c r="AB65" s="104"/>
      <c r="AC65" s="103"/>
      <c r="AD65" s="104"/>
    </row>
    <row r="66" spans="1:30" ht="13.5" customHeight="1">
      <c r="A66" s="105"/>
      <c r="B66" s="106"/>
      <c r="C66" s="105"/>
      <c r="D66" s="106"/>
      <c r="E66" s="105"/>
      <c r="F66" s="106"/>
      <c r="G66" s="105"/>
      <c r="H66" s="106"/>
      <c r="I66" s="107"/>
      <c r="L66" s="105"/>
      <c r="M66" s="106"/>
      <c r="N66" s="105"/>
      <c r="O66" s="106"/>
      <c r="P66" s="105"/>
      <c r="Q66" s="106"/>
      <c r="R66" s="105"/>
      <c r="S66" s="106"/>
      <c r="T66" s="107"/>
      <c r="W66" s="107"/>
      <c r="Y66" s="107"/>
      <c r="AA66" s="107"/>
      <c r="AC66" s="107"/>
    </row>
    <row r="67" spans="1:30" ht="13.5" customHeight="1">
      <c r="A67" s="108"/>
      <c r="B67" s="109" t="str">
        <f>IF(A67="","",VLOOKUP(A67,データ２!$A$2:$B$92,2))</f>
        <v/>
      </c>
      <c r="C67" s="108"/>
      <c r="D67" s="109" t="str">
        <f>IF(C67="","",VLOOKUP(C67,データ２!$A$2:$B$92,2))</f>
        <v/>
      </c>
      <c r="E67" s="108"/>
      <c r="F67" s="109" t="str">
        <f>IF(E67="","",VLOOKUP(E67,データ２!$A$2:$B$92,2))</f>
        <v/>
      </c>
      <c r="G67" s="108"/>
      <c r="H67" s="109" t="str">
        <f>IF(G67="","",VLOOKUP(G67,データ２!$A$2:$B$92,2))</f>
        <v/>
      </c>
      <c r="I67" s="103"/>
      <c r="J67" s="104"/>
      <c r="L67" s="108"/>
      <c r="M67" s="109" t="str">
        <f>IF(L67="","",VLOOKUP(L67,データ２!$A$2:$B$92,2))</f>
        <v/>
      </c>
      <c r="N67" s="108"/>
      <c r="O67" s="109" t="str">
        <f>IF(N67="","",VLOOKUP(N67,データ２!$A$2:$B$92,2))</f>
        <v/>
      </c>
      <c r="P67" s="108"/>
      <c r="Q67" s="109" t="str">
        <f>IF(P67="","",VLOOKUP(P67,データ２!$A$2:$B$92,2))</f>
        <v/>
      </c>
      <c r="R67" s="108"/>
      <c r="S67" s="109" t="str">
        <f>IF(R67="","",VLOOKUP(R67,データ２!$A$2:$B$92,2))</f>
        <v/>
      </c>
      <c r="T67" s="103"/>
      <c r="U67" s="104"/>
      <c r="W67" s="103"/>
      <c r="X67" s="104"/>
      <c r="Y67" s="103"/>
      <c r="Z67" s="104"/>
      <c r="AA67" s="103"/>
      <c r="AB67" s="104"/>
      <c r="AC67" s="103"/>
      <c r="AD67" s="104"/>
    </row>
    <row r="68" spans="1:30" ht="13.5" customHeight="1">
      <c r="A68" s="149" t="s">
        <v>6</v>
      </c>
      <c r="B68" s="150"/>
      <c r="C68" s="149" t="s">
        <v>6</v>
      </c>
      <c r="D68" s="150"/>
      <c r="E68" s="149" t="s">
        <v>6</v>
      </c>
      <c r="F68" s="150"/>
      <c r="G68" s="149" t="s">
        <v>6</v>
      </c>
      <c r="H68" s="150"/>
      <c r="L68" s="149" t="s">
        <v>6</v>
      </c>
      <c r="M68" s="150"/>
      <c r="N68" s="149" t="s">
        <v>6</v>
      </c>
      <c r="O68" s="150"/>
      <c r="P68" s="149" t="s">
        <v>6</v>
      </c>
      <c r="Q68" s="150"/>
      <c r="R68" s="149" t="s">
        <v>6</v>
      </c>
      <c r="S68" s="150"/>
    </row>
    <row r="69" spans="1:30" ht="13.5" customHeight="1">
      <c r="W69" s="91"/>
      <c r="AA69" s="91"/>
    </row>
    <row r="70" spans="1:30" ht="14.25" customHeight="1">
      <c r="A70" s="91" t="s">
        <v>33</v>
      </c>
      <c r="E70" s="91"/>
      <c r="I70" s="91"/>
      <c r="L70" s="91" t="s">
        <v>40</v>
      </c>
      <c r="P70" s="91"/>
      <c r="T70" s="91"/>
      <c r="W70" s="91"/>
      <c r="AA70" s="91"/>
    </row>
    <row r="71" spans="1:30" ht="13.5" customHeight="1">
      <c r="A71" s="92">
        <v>0.375</v>
      </c>
      <c r="B71" s="93"/>
      <c r="C71" s="93">
        <v>0.45833333333333331</v>
      </c>
      <c r="D71" s="93"/>
      <c r="E71" s="94">
        <v>0.54166666666666663</v>
      </c>
      <c r="F71" s="95"/>
      <c r="G71" s="94">
        <v>0.625</v>
      </c>
      <c r="H71" s="96">
        <v>0.75</v>
      </c>
      <c r="I71" s="97"/>
      <c r="J71" s="98"/>
      <c r="L71" s="92">
        <v>0.375</v>
      </c>
      <c r="M71" s="93"/>
      <c r="N71" s="93">
        <v>0.45833333333333331</v>
      </c>
      <c r="O71" s="93"/>
      <c r="P71" s="94">
        <v>0.54166666666666663</v>
      </c>
      <c r="Q71" s="95"/>
      <c r="R71" s="94">
        <v>0.625</v>
      </c>
      <c r="S71" s="96">
        <v>0.75</v>
      </c>
      <c r="T71" s="97"/>
      <c r="U71" s="98"/>
      <c r="W71" s="97"/>
      <c r="X71" s="97"/>
      <c r="Y71" s="97"/>
      <c r="Z71" s="97"/>
      <c r="AA71" s="99"/>
      <c r="AB71" s="100"/>
      <c r="AC71" s="99"/>
      <c r="AD71" s="100"/>
    </row>
    <row r="72" spans="1:30" ht="13.5" customHeight="1">
      <c r="A72" s="101">
        <v>8</v>
      </c>
      <c r="B72" s="102" t="str">
        <f>IF(A72="","",VLOOKUP(A72,データ２!$A$2:$B$92,2))</f>
        <v>台東レインボーズ</v>
      </c>
      <c r="C72" s="101">
        <v>8</v>
      </c>
      <c r="D72" s="102" t="str">
        <f>IF(C72="","",VLOOKUP(C72,データ２!$A$2:$B$92,2))</f>
        <v>台東レインボーズ</v>
      </c>
      <c r="E72" s="101">
        <v>8</v>
      </c>
      <c r="F72" s="102" t="str">
        <f>IF(E72="","",VLOOKUP(E72,データ２!$A$2:$B$92,2))</f>
        <v>台東レインボーズ</v>
      </c>
      <c r="G72" s="151" t="s">
        <v>56</v>
      </c>
      <c r="H72" s="152"/>
      <c r="I72" s="103"/>
      <c r="J72" s="104"/>
      <c r="L72" s="101">
        <v>1</v>
      </c>
      <c r="M72" s="102" t="str">
        <f>IF(L72="","",VLOOKUP(L72,データ２!$A$2:$B$92,2))</f>
        <v>リトルロジャース</v>
      </c>
      <c r="N72" s="151" t="s">
        <v>56</v>
      </c>
      <c r="O72" s="152"/>
      <c r="P72" s="151" t="s">
        <v>56</v>
      </c>
      <c r="Q72" s="152"/>
      <c r="R72" s="151" t="s">
        <v>56</v>
      </c>
      <c r="S72" s="152"/>
      <c r="T72" s="103"/>
      <c r="U72" s="104"/>
      <c r="W72" s="103"/>
      <c r="X72" s="104"/>
      <c r="Y72" s="103"/>
      <c r="Z72" s="104"/>
      <c r="AA72" s="103"/>
      <c r="AB72" s="104"/>
      <c r="AC72" s="103"/>
      <c r="AD72" s="104"/>
    </row>
    <row r="73" spans="1:30" ht="13.5" customHeight="1">
      <c r="A73" s="105"/>
      <c r="B73" s="106"/>
      <c r="C73" s="105"/>
      <c r="D73" s="106"/>
      <c r="E73" s="105"/>
      <c r="F73" s="106"/>
      <c r="G73" s="153"/>
      <c r="H73" s="154"/>
      <c r="I73" s="107"/>
      <c r="L73" s="105"/>
      <c r="M73" s="106"/>
      <c r="N73" s="153"/>
      <c r="O73" s="154"/>
      <c r="P73" s="153"/>
      <c r="Q73" s="154"/>
      <c r="R73" s="153"/>
      <c r="S73" s="154"/>
      <c r="T73" s="107"/>
      <c r="W73" s="107"/>
      <c r="Y73" s="107"/>
      <c r="AA73" s="107"/>
      <c r="AC73" s="107"/>
    </row>
    <row r="74" spans="1:30" ht="13.5" customHeight="1">
      <c r="A74" s="108"/>
      <c r="B74" s="109" t="str">
        <f>IF(A74="","",VLOOKUP(A74,データ２!$A$2:$B$92,2))</f>
        <v/>
      </c>
      <c r="C74" s="108"/>
      <c r="D74" s="109" t="str">
        <f>IF(C74="","",VLOOKUP(C74,データ２!$A$2:$B$92,2))</f>
        <v/>
      </c>
      <c r="E74" s="108"/>
      <c r="F74" s="109" t="str">
        <f>IF(E74="","",VLOOKUP(E74,データ２!$A$2:$B$92,2))</f>
        <v/>
      </c>
      <c r="G74" s="153"/>
      <c r="H74" s="154"/>
      <c r="I74" s="103"/>
      <c r="J74" s="104"/>
      <c r="L74" s="108"/>
      <c r="M74" s="109" t="str">
        <f>IF(L74="","",VLOOKUP(L74,データ２!$A$2:$B$92,2))</f>
        <v/>
      </c>
      <c r="N74" s="153"/>
      <c r="O74" s="154"/>
      <c r="P74" s="153"/>
      <c r="Q74" s="154"/>
      <c r="R74" s="153"/>
      <c r="S74" s="154"/>
      <c r="T74" s="103"/>
      <c r="U74" s="104"/>
      <c r="W74" s="103"/>
      <c r="X74" s="104"/>
      <c r="Y74" s="103"/>
      <c r="Z74" s="104"/>
      <c r="AA74" s="103"/>
      <c r="AB74" s="104"/>
      <c r="AC74" s="103"/>
      <c r="AD74" s="104"/>
    </row>
    <row r="75" spans="1:30" ht="13.5" customHeight="1">
      <c r="A75" s="149" t="s">
        <v>6</v>
      </c>
      <c r="B75" s="150"/>
      <c r="C75" s="149" t="s">
        <v>6</v>
      </c>
      <c r="D75" s="150"/>
      <c r="E75" s="149" t="s">
        <v>6</v>
      </c>
      <c r="F75" s="150"/>
      <c r="G75" s="155"/>
      <c r="H75" s="156"/>
      <c r="L75" s="149" t="s">
        <v>6</v>
      </c>
      <c r="M75" s="150"/>
      <c r="N75" s="155"/>
      <c r="O75" s="156"/>
      <c r="P75" s="155"/>
      <c r="Q75" s="156"/>
      <c r="R75" s="155"/>
      <c r="S75" s="156"/>
    </row>
    <row r="76" spans="1:30" ht="13.5" customHeight="1">
      <c r="W76" s="91"/>
      <c r="AA76" s="91"/>
    </row>
    <row r="77" spans="1:30" ht="13.5" customHeight="1" thickBot="1">
      <c r="A77" s="91" t="s">
        <v>34</v>
      </c>
      <c r="E77" s="91"/>
      <c r="G77" s="91" t="s">
        <v>61</v>
      </c>
      <c r="L77" s="91" t="s">
        <v>41</v>
      </c>
      <c r="P77" s="91"/>
      <c r="U77" s="110"/>
      <c r="W77" s="91"/>
      <c r="AA77" s="91"/>
    </row>
    <row r="78" spans="1:30" ht="13.5" customHeight="1">
      <c r="A78" s="129">
        <v>0.29166666666666669</v>
      </c>
      <c r="B78" s="130"/>
      <c r="C78" s="130">
        <v>0.41666666666666669</v>
      </c>
      <c r="D78" s="138">
        <v>0.54166666666666663</v>
      </c>
      <c r="E78" s="139">
        <v>0.625</v>
      </c>
      <c r="F78" s="140">
        <v>0.75</v>
      </c>
      <c r="G78" s="129">
        <v>0.33333333333333331</v>
      </c>
      <c r="H78" s="130"/>
      <c r="I78" s="130">
        <v>0.54166666666666663</v>
      </c>
      <c r="J78" s="131">
        <v>0.70833333333333337</v>
      </c>
      <c r="L78" s="92">
        <v>0.29166666666666669</v>
      </c>
      <c r="M78" s="93"/>
      <c r="N78" s="93">
        <v>0.41666666666666669</v>
      </c>
      <c r="O78" s="114">
        <v>0.54166666666666663</v>
      </c>
      <c r="P78" s="115">
        <v>0.625</v>
      </c>
      <c r="Q78" s="96">
        <v>0.75</v>
      </c>
      <c r="R78" s="99"/>
      <c r="S78" s="100"/>
      <c r="T78" s="97"/>
      <c r="U78" s="98"/>
      <c r="W78" s="97"/>
      <c r="X78" s="97"/>
      <c r="Y78" s="97"/>
      <c r="Z78" s="97"/>
      <c r="AA78" s="99"/>
      <c r="AB78" s="100"/>
      <c r="AC78" s="99"/>
      <c r="AD78" s="100"/>
    </row>
    <row r="79" spans="1:30" ht="13.5" customHeight="1">
      <c r="A79" s="143"/>
      <c r="B79" s="123" t="str">
        <f>IF(A79="","",VLOOKUP(A79,データ２!$A$2:$B$92,2))</f>
        <v/>
      </c>
      <c r="C79" s="101">
        <v>2</v>
      </c>
      <c r="D79" s="102" t="str">
        <f>IF(C79="","",VLOOKUP(C79,データ２!$A$2:$B$92,2))</f>
        <v>浅草ＢＣ</v>
      </c>
      <c r="E79" s="101">
        <v>4</v>
      </c>
      <c r="F79" s="133" t="str">
        <f>IF(E79="","",VLOOKUP(E79,データ２!$A$2:$B$92,2))</f>
        <v>ジャニーズ</v>
      </c>
      <c r="G79" s="143"/>
      <c r="H79" s="123" t="str">
        <f>IF(G79="","",VLOOKUP(G79,データ２!$A$2:$B$92,2))</f>
        <v/>
      </c>
      <c r="I79" s="122"/>
      <c r="J79" s="144" t="str">
        <f>IF(I79="","",VLOOKUP(I79,データ２!$A$2:$B$92,2))</f>
        <v/>
      </c>
      <c r="L79" s="101">
        <v>10</v>
      </c>
      <c r="M79" s="102" t="str">
        <f>IF(L79="","",VLOOKUP(L79,データ２!$A$2:$B$92,2))</f>
        <v>上野クラブ</v>
      </c>
      <c r="N79" s="101">
        <v>8</v>
      </c>
      <c r="O79" s="102" t="str">
        <f>IF(N79="","",VLOOKUP(N79,データ２!$A$2:$B$92,2))</f>
        <v>台東レインボーズ</v>
      </c>
      <c r="P79" s="122"/>
      <c r="Q79" s="123" t="str">
        <f>IF(P79="","",VLOOKUP(P79,データ２!$A$2:$B$92,2))</f>
        <v/>
      </c>
      <c r="R79" s="103"/>
      <c r="S79" s="104"/>
      <c r="T79" s="111"/>
      <c r="U79" s="112"/>
      <c r="W79" s="103"/>
      <c r="X79" s="104"/>
      <c r="Y79" s="103"/>
      <c r="Z79" s="104"/>
      <c r="AA79" s="103"/>
      <c r="AB79" s="104"/>
      <c r="AC79" s="103"/>
      <c r="AD79" s="104"/>
    </row>
    <row r="80" spans="1:30" ht="13.5" customHeight="1">
      <c r="A80" s="145"/>
      <c r="B80" s="125"/>
      <c r="C80" s="105"/>
      <c r="D80" s="106"/>
      <c r="E80" s="105"/>
      <c r="F80" s="135"/>
      <c r="G80" s="145"/>
      <c r="H80" s="125"/>
      <c r="I80" s="124"/>
      <c r="J80" s="146"/>
      <c r="L80" s="105"/>
      <c r="M80" s="106"/>
      <c r="N80" s="105"/>
      <c r="O80" s="106"/>
      <c r="P80" s="124"/>
      <c r="Q80" s="125"/>
      <c r="R80" s="107"/>
      <c r="T80" s="112"/>
      <c r="U80" s="112"/>
      <c r="W80" s="107"/>
      <c r="Y80" s="107"/>
      <c r="AA80" s="107"/>
      <c r="AC80" s="107"/>
    </row>
    <row r="81" spans="1:30" ht="13.5" customHeight="1">
      <c r="A81" s="147"/>
      <c r="B81" s="127" t="str">
        <f>IF(A81="","",VLOOKUP(A81,データ２!$A$2:$B$92,2))</f>
        <v/>
      </c>
      <c r="C81" s="108"/>
      <c r="D81" s="109" t="str">
        <f>IF(C81="","",VLOOKUP(C81,データ２!$A$2:$B$92,2))</f>
        <v/>
      </c>
      <c r="E81" s="108"/>
      <c r="F81" s="137" t="str">
        <f>IF(E81="","",VLOOKUP(E81,データ２!$A$2:$B$92,2))</f>
        <v/>
      </c>
      <c r="G81" s="147"/>
      <c r="H81" s="127" t="str">
        <f>IF(G81="","",VLOOKUP(G81,データ２!$A$2:$B$92,2))</f>
        <v/>
      </c>
      <c r="I81" s="126"/>
      <c r="J81" s="148" t="str">
        <f>IF(I81="","",VLOOKUP(I81,データ２!$A$2:$B$92,2))</f>
        <v/>
      </c>
      <c r="L81" s="108"/>
      <c r="M81" s="109" t="str">
        <f>IF(L81="","",VLOOKUP(L81,データ２!$A$2:$B$92,2))</f>
        <v/>
      </c>
      <c r="N81" s="108"/>
      <c r="O81" s="109" t="str">
        <f>IF(N81="","",VLOOKUP(N81,データ２!$A$2:$B$92,2))</f>
        <v/>
      </c>
      <c r="P81" s="126"/>
      <c r="Q81" s="127" t="str">
        <f>IF(P81="","",VLOOKUP(P81,データ２!$A$2:$B$92,2))</f>
        <v/>
      </c>
      <c r="R81" s="103"/>
      <c r="S81" s="104"/>
      <c r="T81" s="112"/>
      <c r="U81" s="112"/>
      <c r="W81" s="103"/>
      <c r="X81" s="104"/>
      <c r="Y81" s="103"/>
      <c r="Z81" s="104"/>
      <c r="AA81" s="103"/>
      <c r="AB81" s="104"/>
      <c r="AC81" s="103"/>
      <c r="AD81" s="104"/>
    </row>
    <row r="82" spans="1:30" ht="13.5" customHeight="1" thickBot="1">
      <c r="A82" s="162" t="s">
        <v>6</v>
      </c>
      <c r="B82" s="163"/>
      <c r="C82" s="159" t="s">
        <v>6</v>
      </c>
      <c r="D82" s="164"/>
      <c r="E82" s="159" t="s">
        <v>6</v>
      </c>
      <c r="F82" s="160"/>
      <c r="G82" s="162" t="s">
        <v>6</v>
      </c>
      <c r="H82" s="163"/>
      <c r="I82" s="169" t="s">
        <v>6</v>
      </c>
      <c r="J82" s="170"/>
      <c r="L82" s="149" t="s">
        <v>6</v>
      </c>
      <c r="M82" s="150"/>
      <c r="N82" s="149" t="s">
        <v>6</v>
      </c>
      <c r="O82" s="150"/>
      <c r="P82" s="157" t="s">
        <v>6</v>
      </c>
      <c r="Q82" s="158"/>
      <c r="T82" s="112"/>
      <c r="U82" s="112"/>
      <c r="W82" s="113"/>
      <c r="X82" s="113"/>
      <c r="Y82" s="113"/>
      <c r="Z82" s="113"/>
      <c r="AA82" s="113"/>
      <c r="AB82" s="113"/>
    </row>
    <row r="83" spans="1:30" ht="13.5" customHeight="1">
      <c r="L83" s="113"/>
      <c r="M83" s="113"/>
      <c r="N83" s="113"/>
      <c r="O83" s="113"/>
      <c r="P83" s="113"/>
      <c r="Q83" s="113"/>
      <c r="T83" s="112"/>
      <c r="U83" s="112"/>
    </row>
    <row r="84" spans="1:30" ht="13.5" customHeight="1">
      <c r="A84" s="91" t="s">
        <v>63</v>
      </c>
      <c r="E84" s="91"/>
      <c r="G84" s="91" t="s">
        <v>62</v>
      </c>
      <c r="L84" s="91" t="s">
        <v>42</v>
      </c>
      <c r="P84" s="91"/>
      <c r="U84" s="110"/>
      <c r="W84" s="91"/>
      <c r="AA84" s="91"/>
    </row>
    <row r="85" spans="1:30" ht="13.5" customHeight="1">
      <c r="A85" s="92">
        <v>0.33333333333333331</v>
      </c>
      <c r="B85" s="93"/>
      <c r="C85" s="93">
        <v>0.54166666666666663</v>
      </c>
      <c r="D85" s="118">
        <v>0.70833333333333337</v>
      </c>
      <c r="E85" s="99"/>
      <c r="F85" s="100"/>
      <c r="G85" s="92">
        <v>0.33333333333333331</v>
      </c>
      <c r="H85" s="93"/>
      <c r="I85" s="93">
        <v>0.54166666666666663</v>
      </c>
      <c r="J85" s="118">
        <v>0.70833333333333337</v>
      </c>
      <c r="L85" s="92">
        <v>0.33333333333333331</v>
      </c>
      <c r="M85" s="93"/>
      <c r="N85" s="93">
        <v>0.54166666666666663</v>
      </c>
      <c r="O85" s="118">
        <v>0.70833333333333337</v>
      </c>
      <c r="P85" s="99"/>
      <c r="Q85" s="100"/>
      <c r="R85" s="99"/>
      <c r="S85" s="100"/>
      <c r="T85" s="97"/>
      <c r="U85" s="98"/>
      <c r="W85" s="97"/>
      <c r="X85" s="97"/>
      <c r="Y85" s="97"/>
      <c r="Z85" s="97"/>
      <c r="AA85" s="99"/>
      <c r="AB85" s="100"/>
      <c r="AC85" s="99"/>
      <c r="AD85" s="100"/>
    </row>
    <row r="86" spans="1:30" ht="13.5" customHeight="1">
      <c r="A86" s="122"/>
      <c r="B86" s="123" t="str">
        <f>IF(A86="","",VLOOKUP(A86,データ２!$A$2:$B$92,2))</f>
        <v/>
      </c>
      <c r="C86" s="122"/>
      <c r="D86" s="123" t="str">
        <f>IF(C86="","",VLOOKUP(C86,データ２!$A$2:$B$92,2))</f>
        <v/>
      </c>
      <c r="E86" s="103"/>
      <c r="F86" s="104"/>
      <c r="G86" s="122"/>
      <c r="H86" s="123" t="str">
        <f>IF(G86="","",VLOOKUP(G86,データ２!$A$2:$B$92,2))</f>
        <v/>
      </c>
      <c r="I86" s="122"/>
      <c r="J86" s="123" t="str">
        <f>IF(I86="","",VLOOKUP(I86,データ２!$A$2:$B$92,2))</f>
        <v/>
      </c>
      <c r="L86" s="101">
        <v>33</v>
      </c>
      <c r="M86" s="102" t="str">
        <f>IF(L86="","",VLOOKUP(L86,データ２!$A$2:$B$92,2))</f>
        <v>ボールメイツ</v>
      </c>
      <c r="N86" s="122"/>
      <c r="O86" s="123" t="str">
        <f>IF(N86="","",VLOOKUP(N86,データ２!$A$2:$B$92,2))</f>
        <v/>
      </c>
      <c r="P86" s="103"/>
      <c r="Q86" s="104"/>
      <c r="R86" s="103"/>
      <c r="S86" s="104"/>
      <c r="T86" s="111"/>
      <c r="U86" s="112"/>
      <c r="W86" s="103"/>
      <c r="X86" s="104"/>
      <c r="Y86" s="103"/>
      <c r="Z86" s="104"/>
      <c r="AA86" s="103"/>
      <c r="AB86" s="104"/>
      <c r="AC86" s="103"/>
      <c r="AD86" s="104"/>
    </row>
    <row r="87" spans="1:30" ht="13.5" customHeight="1">
      <c r="A87" s="124"/>
      <c r="B87" s="125"/>
      <c r="C87" s="124"/>
      <c r="D87" s="125"/>
      <c r="E87" s="107"/>
      <c r="G87" s="124"/>
      <c r="H87" s="125"/>
      <c r="I87" s="124"/>
      <c r="J87" s="125"/>
      <c r="L87" s="105" t="s">
        <v>15</v>
      </c>
      <c r="M87" s="106"/>
      <c r="N87" s="124"/>
      <c r="O87" s="125"/>
      <c r="P87" s="107"/>
      <c r="R87" s="107"/>
      <c r="T87" s="112"/>
      <c r="U87" s="112"/>
      <c r="W87" s="107"/>
      <c r="Y87" s="107"/>
      <c r="AA87" s="107"/>
      <c r="AC87" s="107"/>
    </row>
    <row r="88" spans="1:30" ht="13.5" customHeight="1">
      <c r="A88" s="126"/>
      <c r="B88" s="127" t="str">
        <f>IF(A88="","",VLOOKUP(A88,データ２!$A$2:$B$92,2))</f>
        <v/>
      </c>
      <c r="C88" s="126"/>
      <c r="D88" s="127" t="str">
        <f>IF(C88="","",VLOOKUP(C88,データ２!$A$2:$B$92,2))</f>
        <v/>
      </c>
      <c r="E88" s="103"/>
      <c r="F88" s="104"/>
      <c r="G88" s="126"/>
      <c r="H88" s="127" t="str">
        <f>IF(G88="","",VLOOKUP(G88,データ２!$A$2:$B$92,2))</f>
        <v/>
      </c>
      <c r="I88" s="126"/>
      <c r="J88" s="127" t="str">
        <f>IF(I88="","",VLOOKUP(I88,データ２!$A$2:$B$92,2))</f>
        <v/>
      </c>
      <c r="L88" s="108"/>
      <c r="M88" s="109" t="str">
        <f>IF(L88="","",VLOOKUP(L88,データ２!$A$2:$B$92,2))</f>
        <v/>
      </c>
      <c r="N88" s="126"/>
      <c r="O88" s="127" t="str">
        <f>IF(N88="","",VLOOKUP(N88,データ２!$A$2:$B$92,2))</f>
        <v/>
      </c>
      <c r="P88" s="103"/>
      <c r="Q88" s="104"/>
      <c r="R88" s="103"/>
      <c r="S88" s="104"/>
      <c r="T88" s="112"/>
      <c r="U88" s="112"/>
      <c r="W88" s="103"/>
      <c r="X88" s="104"/>
      <c r="Y88" s="103"/>
      <c r="Z88" s="104"/>
      <c r="AA88" s="103"/>
      <c r="AB88" s="104"/>
      <c r="AC88" s="103"/>
      <c r="AD88" s="104"/>
    </row>
    <row r="89" spans="1:30" ht="13.5" customHeight="1">
      <c r="A89" s="157" t="s">
        <v>6</v>
      </c>
      <c r="B89" s="158"/>
      <c r="C89" s="157" t="s">
        <v>6</v>
      </c>
      <c r="D89" s="158"/>
      <c r="G89" s="157" t="s">
        <v>6</v>
      </c>
      <c r="H89" s="158"/>
      <c r="I89" s="157" t="s">
        <v>6</v>
      </c>
      <c r="J89" s="158"/>
      <c r="L89" s="149" t="s">
        <v>6</v>
      </c>
      <c r="M89" s="150"/>
      <c r="N89" s="157" t="s">
        <v>6</v>
      </c>
      <c r="O89" s="158"/>
      <c r="Q89" s="119"/>
      <c r="S89" s="119"/>
      <c r="T89" s="112"/>
      <c r="U89" s="112"/>
      <c r="W89" s="113"/>
      <c r="X89" s="113"/>
      <c r="Y89" s="113"/>
      <c r="Z89" s="113"/>
      <c r="AA89" s="113"/>
      <c r="AB89" s="113"/>
    </row>
    <row r="90" spans="1:30" ht="13.5" customHeight="1"/>
    <row r="91" spans="1:30" ht="13.5" customHeight="1">
      <c r="A91" s="91" t="s">
        <v>35</v>
      </c>
      <c r="E91" s="91"/>
      <c r="L91" s="91" t="s">
        <v>72</v>
      </c>
      <c r="P91" s="91"/>
      <c r="R91" s="91" t="s">
        <v>82</v>
      </c>
      <c r="W91" s="91"/>
      <c r="AA91" s="91"/>
    </row>
    <row r="92" spans="1:30" ht="13.5" customHeight="1">
      <c r="A92" s="92">
        <v>0.375</v>
      </c>
      <c r="B92" s="93"/>
      <c r="C92" s="93">
        <v>0.45833333333333331</v>
      </c>
      <c r="D92" s="118"/>
      <c r="E92" s="92">
        <v>0.47916666666666669</v>
      </c>
      <c r="F92" s="93"/>
      <c r="G92" s="93">
        <v>0.54166666666666663</v>
      </c>
      <c r="H92" s="118">
        <v>0.70833333333333337</v>
      </c>
      <c r="L92" s="92">
        <v>0.33333333333333331</v>
      </c>
      <c r="M92" s="93"/>
      <c r="N92" s="93">
        <v>0.54166666666666663</v>
      </c>
      <c r="O92" s="118">
        <v>0.70833333333333337</v>
      </c>
      <c r="P92" s="99"/>
      <c r="Q92" s="100"/>
      <c r="R92" s="92">
        <v>0.33333333333333331</v>
      </c>
      <c r="S92" s="93"/>
      <c r="T92" s="93">
        <v>0.54166666666666663</v>
      </c>
      <c r="U92" s="118">
        <v>0.70833333333333337</v>
      </c>
      <c r="W92" s="97"/>
      <c r="X92" s="97"/>
      <c r="Y92" s="97"/>
      <c r="Z92" s="97"/>
      <c r="AA92" s="99"/>
      <c r="AB92" s="100"/>
      <c r="AC92" s="99"/>
      <c r="AD92" s="100"/>
    </row>
    <row r="93" spans="1:30" ht="13.5" customHeight="1">
      <c r="A93" s="101">
        <v>31</v>
      </c>
      <c r="B93" s="102" t="str">
        <f>IF(A93="","",VLOOKUP(A93,データ２!$A$2:$B$92,2))</f>
        <v>サンジュニア</v>
      </c>
      <c r="C93" s="151" t="s">
        <v>180</v>
      </c>
      <c r="D93" s="152"/>
      <c r="E93" s="101"/>
      <c r="F93" s="102" t="str">
        <f>IF(E93="","",VLOOKUP(E93,データ２!$A$2:$B$92,2))</f>
        <v/>
      </c>
      <c r="G93" s="101"/>
      <c r="H93" s="102" t="str">
        <f>IF(G93="","",VLOOKUP(G93,データ２!$A$2:$B$92,2))</f>
        <v/>
      </c>
      <c r="L93" s="101">
        <v>31</v>
      </c>
      <c r="M93" s="102" t="str">
        <f>IF(L93="","",VLOOKUP(L93,データ２!$A$2:$B$92,2))</f>
        <v>サンジュニア</v>
      </c>
      <c r="N93" s="101">
        <v>31</v>
      </c>
      <c r="O93" s="102" t="str">
        <f>IF(N93="","",VLOOKUP(N93,データ２!$A$2:$B$92,2))</f>
        <v>サンジュニア</v>
      </c>
      <c r="P93" s="103"/>
      <c r="Q93" s="104"/>
      <c r="R93" s="101">
        <v>32</v>
      </c>
      <c r="S93" s="102" t="str">
        <f>IF(R93="","",VLOOKUP(R93,データ２!$A$2:$B$92,2))</f>
        <v>ドルフィンズ</v>
      </c>
      <c r="T93" s="101">
        <v>32</v>
      </c>
      <c r="U93" s="102" t="str">
        <f>IF(T93="","",VLOOKUP(T93,データ２!$A$2:$B$92,2))</f>
        <v>ドルフィンズ</v>
      </c>
      <c r="W93" s="103"/>
      <c r="X93" s="104"/>
      <c r="Y93" s="103"/>
      <c r="Z93" s="104"/>
      <c r="AA93" s="103"/>
      <c r="AB93" s="104"/>
      <c r="AC93" s="103"/>
      <c r="AD93" s="104"/>
    </row>
    <row r="94" spans="1:30" ht="13.5" customHeight="1">
      <c r="A94" s="105" t="s">
        <v>177</v>
      </c>
      <c r="B94" s="106"/>
      <c r="C94" s="153"/>
      <c r="D94" s="154"/>
      <c r="E94" s="105" t="s">
        <v>175</v>
      </c>
      <c r="F94" s="106"/>
      <c r="G94" s="105" t="s">
        <v>15</v>
      </c>
      <c r="H94" s="106"/>
      <c r="L94" s="105" t="s">
        <v>15</v>
      </c>
      <c r="M94" s="106"/>
      <c r="N94" s="105" t="s">
        <v>15</v>
      </c>
      <c r="O94" s="106"/>
      <c r="P94" s="107"/>
      <c r="R94" s="105" t="s">
        <v>15</v>
      </c>
      <c r="S94" s="106"/>
      <c r="T94" s="105" t="s">
        <v>15</v>
      </c>
      <c r="U94" s="106"/>
      <c r="W94" s="107"/>
      <c r="Y94" s="107"/>
      <c r="AA94" s="107"/>
      <c r="AC94" s="107"/>
    </row>
    <row r="95" spans="1:30" ht="13.5" customHeight="1">
      <c r="A95" s="108"/>
      <c r="B95" s="109" t="s">
        <v>178</v>
      </c>
      <c r="C95" s="153"/>
      <c r="D95" s="154"/>
      <c r="E95" s="108"/>
      <c r="F95" s="109" t="str">
        <f>IF(E95="","",VLOOKUP(E95,データ２!$A$2:$B$92,2))</f>
        <v/>
      </c>
      <c r="G95" s="108"/>
      <c r="H95" s="109" t="str">
        <f>IF(G95="","",VLOOKUP(G95,データ２!$A$2:$B$92,2))</f>
        <v/>
      </c>
      <c r="L95" s="108"/>
      <c r="M95" s="109" t="str">
        <f>IF(L95="","",VLOOKUP(L95,データ２!$A$2:$B$92,2))</f>
        <v/>
      </c>
      <c r="N95" s="108"/>
      <c r="O95" s="109" t="str">
        <f>IF(N95="","",VLOOKUP(N95,データ２!$A$2:$B$92,2))</f>
        <v/>
      </c>
      <c r="P95" s="103"/>
      <c r="Q95" s="104"/>
      <c r="R95" s="108"/>
      <c r="S95" s="109" t="str">
        <f>IF(R95="","",VLOOKUP(R95,データ２!$A$2:$B$92,2))</f>
        <v/>
      </c>
      <c r="T95" s="108"/>
      <c r="U95" s="109" t="str">
        <f>IF(T95="","",VLOOKUP(T95,データ２!$A$2:$B$92,2))</f>
        <v/>
      </c>
      <c r="W95" s="103"/>
      <c r="X95" s="104"/>
      <c r="Y95" s="103"/>
      <c r="Z95" s="104"/>
      <c r="AA95" s="103"/>
      <c r="AB95" s="104"/>
      <c r="AC95" s="103"/>
      <c r="AD95" s="104"/>
    </row>
    <row r="96" spans="1:30" ht="13.5" customHeight="1">
      <c r="A96" s="141" t="s">
        <v>84</v>
      </c>
      <c r="B96" s="142" t="s">
        <v>179</v>
      </c>
      <c r="C96" s="155"/>
      <c r="D96" s="156"/>
      <c r="E96" s="141" t="s">
        <v>84</v>
      </c>
      <c r="F96" s="142" t="s">
        <v>169</v>
      </c>
      <c r="G96" s="149" t="s">
        <v>6</v>
      </c>
      <c r="H96" s="150"/>
      <c r="L96" s="149" t="s">
        <v>6</v>
      </c>
      <c r="M96" s="150"/>
      <c r="N96" s="149" t="s">
        <v>6</v>
      </c>
      <c r="O96" s="150"/>
      <c r="R96" s="149" t="s">
        <v>6</v>
      </c>
      <c r="S96" s="150"/>
      <c r="T96" s="149" t="s">
        <v>6</v>
      </c>
      <c r="U96" s="150"/>
      <c r="W96" s="113"/>
      <c r="X96" s="113"/>
      <c r="Y96" s="113"/>
      <c r="Z96" s="113"/>
      <c r="AA96" s="113"/>
      <c r="AB96" s="113"/>
    </row>
    <row r="97" spans="1:30" ht="13.5" customHeight="1"/>
    <row r="98" spans="1:30" ht="13.5" customHeight="1">
      <c r="A98" s="91" t="s">
        <v>36</v>
      </c>
      <c r="E98" s="91"/>
      <c r="J98" s="110"/>
      <c r="L98" s="91" t="s">
        <v>43</v>
      </c>
      <c r="P98" s="91"/>
      <c r="T98" s="91"/>
      <c r="W98" s="91"/>
      <c r="AA98" s="91"/>
    </row>
    <row r="99" spans="1:30" ht="13.5" customHeight="1">
      <c r="A99" s="92">
        <v>0.375</v>
      </c>
      <c r="B99" s="93"/>
      <c r="C99" s="93">
        <v>0.45833333333333331</v>
      </c>
      <c r="D99" s="93"/>
      <c r="E99" s="94">
        <v>0.54166666666666663</v>
      </c>
      <c r="F99" s="95"/>
      <c r="G99" s="94">
        <v>0.625</v>
      </c>
      <c r="H99" s="96">
        <v>0.75</v>
      </c>
      <c r="I99" s="97"/>
      <c r="J99" s="98"/>
      <c r="L99" s="92">
        <v>0.375</v>
      </c>
      <c r="M99" s="93"/>
      <c r="N99" s="93">
        <v>0.45833333333333331</v>
      </c>
      <c r="O99" s="93"/>
      <c r="P99" s="94">
        <v>0.54166666666666663</v>
      </c>
      <c r="Q99" s="95"/>
      <c r="R99" s="94">
        <v>0.625</v>
      </c>
      <c r="S99" s="96">
        <v>0.75</v>
      </c>
      <c r="T99" s="97"/>
      <c r="U99" s="97"/>
      <c r="W99" s="97"/>
      <c r="X99" s="97"/>
      <c r="Y99" s="97"/>
      <c r="Z99" s="97"/>
      <c r="AA99" s="99"/>
      <c r="AB99" s="100"/>
      <c r="AC99" s="99"/>
      <c r="AD99" s="100"/>
    </row>
    <row r="100" spans="1:30" ht="13.5" customHeight="1">
      <c r="A100" s="101">
        <v>9</v>
      </c>
      <c r="B100" s="102" t="str">
        <f>IF(A100="","",VLOOKUP(A100,データ２!$A$2:$B$92,2))</f>
        <v>フェニックス</v>
      </c>
      <c r="C100" s="101">
        <v>9</v>
      </c>
      <c r="D100" s="102" t="str">
        <f>IF(C100="","",VLOOKUP(C100,データ２!$A$2:$B$92,2))</f>
        <v>フェニックス</v>
      </c>
      <c r="E100" s="122"/>
      <c r="F100" s="123" t="str">
        <f>IF(E100="","",VLOOKUP(E100,データ２!$A$2:$B$92,2))</f>
        <v/>
      </c>
      <c r="G100" s="122"/>
      <c r="H100" s="123" t="str">
        <f>IF(G100="","",VLOOKUP(G100,データ２!$A$2:$B$92,2))</f>
        <v/>
      </c>
      <c r="I100" s="111"/>
      <c r="J100" s="112"/>
      <c r="L100" s="151" t="s">
        <v>56</v>
      </c>
      <c r="M100" s="152"/>
      <c r="N100" s="101">
        <v>6</v>
      </c>
      <c r="O100" s="102" t="str">
        <f>IF(N100="","",VLOOKUP(N100,データ２!$A$2:$B$92,2))</f>
        <v>ＬＣジュニア</v>
      </c>
      <c r="P100" s="101"/>
      <c r="Q100" s="102" t="s">
        <v>16</v>
      </c>
      <c r="R100" s="101">
        <v>14</v>
      </c>
      <c r="S100" s="102" t="str">
        <f>IF(R100="","",VLOOKUP(R100,データ２!$A$2:$B$92,2))</f>
        <v>台東キャンディーズ</v>
      </c>
      <c r="T100" s="112"/>
      <c r="U100" s="112"/>
      <c r="W100" s="103"/>
      <c r="X100" s="104"/>
      <c r="Y100" s="103"/>
      <c r="Z100" s="104"/>
      <c r="AA100" s="103"/>
      <c r="AB100" s="104"/>
      <c r="AC100" s="103"/>
      <c r="AD100" s="104"/>
    </row>
    <row r="101" spans="1:30" ht="13.5" customHeight="1">
      <c r="A101" s="105">
        <v>26</v>
      </c>
      <c r="B101" s="106"/>
      <c r="C101" s="105">
        <v>26</v>
      </c>
      <c r="D101" s="106"/>
      <c r="E101" s="124"/>
      <c r="F101" s="125"/>
      <c r="G101" s="124"/>
      <c r="H101" s="125"/>
      <c r="I101" s="112"/>
      <c r="J101" s="112"/>
      <c r="L101" s="153"/>
      <c r="M101" s="154"/>
      <c r="N101" s="105" t="s">
        <v>153</v>
      </c>
      <c r="O101" s="106"/>
      <c r="P101" s="105" t="s">
        <v>166</v>
      </c>
      <c r="Q101" s="106"/>
      <c r="R101" s="105"/>
      <c r="S101" s="106"/>
      <c r="T101" s="112"/>
      <c r="U101" s="112"/>
      <c r="W101" s="107"/>
      <c r="Y101" s="107"/>
      <c r="AA101" s="107"/>
      <c r="AC101" s="107"/>
    </row>
    <row r="102" spans="1:30" ht="13.5" customHeight="1">
      <c r="A102" s="108"/>
      <c r="B102" s="109" t="str">
        <f>IF(A102="","",VLOOKUP(A102,データ２!$A$2:$B$92,2))</f>
        <v/>
      </c>
      <c r="C102" s="108"/>
      <c r="D102" s="109" t="str">
        <f>IF(C102="","",VLOOKUP(C102,データ２!$A$2:$B$92,2))</f>
        <v/>
      </c>
      <c r="E102" s="126"/>
      <c r="F102" s="127" t="str">
        <f>IF(E102="","",VLOOKUP(E102,データ２!$A$2:$B$92,2))</f>
        <v/>
      </c>
      <c r="G102" s="126"/>
      <c r="H102" s="127" t="str">
        <f>IF(G102="","",VLOOKUP(G102,データ２!$A$2:$B$92,2))</f>
        <v/>
      </c>
      <c r="I102" s="112"/>
      <c r="J102" s="112"/>
      <c r="L102" s="153"/>
      <c r="M102" s="154"/>
      <c r="N102" s="108">
        <v>1</v>
      </c>
      <c r="O102" s="109" t="str">
        <f>IF(N102="","",VLOOKUP(N102,データ２!$A$2:$B$92,2))</f>
        <v>リトルロジャース</v>
      </c>
      <c r="P102" s="108"/>
      <c r="Q102" s="109" t="s">
        <v>167</v>
      </c>
      <c r="R102" s="108"/>
      <c r="S102" s="109"/>
      <c r="T102" s="112"/>
      <c r="U102" s="112"/>
      <c r="W102" s="103"/>
      <c r="X102" s="104"/>
      <c r="Y102" s="103"/>
      <c r="Z102" s="104"/>
      <c r="AA102" s="103"/>
      <c r="AB102" s="104"/>
      <c r="AC102" s="103"/>
      <c r="AD102" s="104"/>
    </row>
    <row r="103" spans="1:30" ht="13.5" customHeight="1">
      <c r="A103" s="149" t="s">
        <v>6</v>
      </c>
      <c r="B103" s="150"/>
      <c r="C103" s="149" t="s">
        <v>6</v>
      </c>
      <c r="D103" s="150"/>
      <c r="E103" s="157" t="s">
        <v>6</v>
      </c>
      <c r="F103" s="158"/>
      <c r="G103" s="157" t="s">
        <v>6</v>
      </c>
      <c r="H103" s="158"/>
      <c r="I103" s="112"/>
      <c r="J103" s="112"/>
      <c r="L103" s="155"/>
      <c r="M103" s="156"/>
      <c r="N103" s="116" t="s">
        <v>154</v>
      </c>
      <c r="O103" s="120" t="s">
        <v>165</v>
      </c>
      <c r="P103" s="116" t="s">
        <v>84</v>
      </c>
      <c r="Q103" s="120" t="s">
        <v>169</v>
      </c>
      <c r="R103" s="167" t="s">
        <v>170</v>
      </c>
      <c r="S103" s="168"/>
      <c r="W103" s="113"/>
      <c r="X103" s="113"/>
      <c r="Y103" s="113"/>
      <c r="Z103" s="113"/>
      <c r="AA103" s="113"/>
      <c r="AB103" s="113"/>
    </row>
    <row r="104" spans="1:30" ht="13.5" customHeight="1"/>
    <row r="105" spans="1:30" ht="13.5" customHeight="1">
      <c r="A105" s="91" t="s">
        <v>37</v>
      </c>
      <c r="E105" s="91"/>
      <c r="J105" s="110"/>
      <c r="L105" s="91" t="s">
        <v>44</v>
      </c>
      <c r="P105" s="91"/>
      <c r="T105" s="91"/>
      <c r="W105" s="91"/>
      <c r="AA105" s="91"/>
    </row>
    <row r="106" spans="1:30" ht="13.5" customHeight="1">
      <c r="A106" s="92">
        <v>0.375</v>
      </c>
      <c r="B106" s="93"/>
      <c r="C106" s="93">
        <v>0.45833333333333331</v>
      </c>
      <c r="D106" s="93"/>
      <c r="E106" s="94">
        <v>0.54166666666666663</v>
      </c>
      <c r="F106" s="95"/>
      <c r="G106" s="94">
        <v>0.625</v>
      </c>
      <c r="H106" s="96">
        <v>0.75</v>
      </c>
      <c r="I106" s="97"/>
      <c r="J106" s="98"/>
      <c r="L106" s="92">
        <v>0.375</v>
      </c>
      <c r="M106" s="93"/>
      <c r="N106" s="93">
        <v>0.45833333333333331</v>
      </c>
      <c r="O106" s="93"/>
      <c r="P106" s="94">
        <v>0.54166666666666663</v>
      </c>
      <c r="Q106" s="95"/>
      <c r="R106" s="94">
        <v>0.625</v>
      </c>
      <c r="S106" s="96">
        <v>0.70833333333333337</v>
      </c>
      <c r="T106" s="97"/>
      <c r="U106" s="97"/>
      <c r="W106" s="97"/>
      <c r="X106" s="97"/>
      <c r="Y106" s="97"/>
      <c r="Z106" s="97"/>
      <c r="AA106" s="99"/>
      <c r="AB106" s="100"/>
      <c r="AC106" s="99"/>
      <c r="AD106" s="100"/>
    </row>
    <row r="107" spans="1:30" ht="13.5" customHeight="1">
      <c r="A107" s="101">
        <v>11</v>
      </c>
      <c r="B107" s="102" t="str">
        <f>IF(A107="","",VLOOKUP(A107,データ２!$A$2:$B$92,2))</f>
        <v>浅草ビーバーズ</v>
      </c>
      <c r="C107" s="101">
        <v>11</v>
      </c>
      <c r="D107" s="102" t="str">
        <f>IF(C107="","",VLOOKUP(C107,データ２!$A$2:$B$92,2))</f>
        <v>浅草ビーバーズ</v>
      </c>
      <c r="E107" s="151" t="s">
        <v>56</v>
      </c>
      <c r="F107" s="152"/>
      <c r="G107" s="122"/>
      <c r="H107" s="123" t="str">
        <f>IF(G107="","",VLOOKUP(G107,データ２!$A$2:$B$92,2))</f>
        <v/>
      </c>
      <c r="I107" s="111"/>
      <c r="J107" s="112"/>
      <c r="L107" s="151" t="s">
        <v>56</v>
      </c>
      <c r="M107" s="152"/>
      <c r="N107" s="151" t="s">
        <v>56</v>
      </c>
      <c r="O107" s="152"/>
      <c r="P107" s="151" t="s">
        <v>56</v>
      </c>
      <c r="Q107" s="152"/>
      <c r="R107" s="151" t="s">
        <v>56</v>
      </c>
      <c r="S107" s="152"/>
      <c r="T107" s="112"/>
      <c r="U107" s="112"/>
      <c r="W107" s="103"/>
      <c r="X107" s="104"/>
      <c r="Y107" s="103"/>
      <c r="Z107" s="104"/>
      <c r="AA107" s="103"/>
      <c r="AB107" s="104"/>
      <c r="AC107" s="103"/>
      <c r="AD107" s="104"/>
    </row>
    <row r="108" spans="1:30" ht="13.5" customHeight="1">
      <c r="A108" s="105"/>
      <c r="B108" s="106"/>
      <c r="C108" s="105"/>
      <c r="D108" s="106"/>
      <c r="E108" s="153"/>
      <c r="F108" s="154"/>
      <c r="G108" s="124"/>
      <c r="H108" s="125"/>
      <c r="I108" s="112"/>
      <c r="J108" s="112"/>
      <c r="L108" s="153"/>
      <c r="M108" s="154"/>
      <c r="N108" s="153"/>
      <c r="O108" s="154"/>
      <c r="P108" s="153"/>
      <c r="Q108" s="154"/>
      <c r="R108" s="153"/>
      <c r="S108" s="154"/>
      <c r="T108" s="112"/>
      <c r="U108" s="112"/>
      <c r="W108" s="107"/>
      <c r="Y108" s="107"/>
      <c r="AA108" s="107"/>
      <c r="AC108" s="107"/>
    </row>
    <row r="109" spans="1:30" ht="13.5" customHeight="1">
      <c r="A109" s="108"/>
      <c r="B109" s="109" t="str">
        <f>IF(A109="","",VLOOKUP(A109,データ２!$A$2:$B$92,2))</f>
        <v/>
      </c>
      <c r="C109" s="108"/>
      <c r="D109" s="109" t="str">
        <f>IF(C109="","",VLOOKUP(C109,データ２!$A$2:$B$92,2))</f>
        <v/>
      </c>
      <c r="E109" s="153"/>
      <c r="F109" s="154"/>
      <c r="G109" s="126"/>
      <c r="H109" s="127" t="str">
        <f>IF(G109="","",VLOOKUP(G109,データ２!$A$2:$B$92,2))</f>
        <v/>
      </c>
      <c r="I109" s="112"/>
      <c r="J109" s="112"/>
      <c r="L109" s="153"/>
      <c r="M109" s="154"/>
      <c r="N109" s="153"/>
      <c r="O109" s="154"/>
      <c r="P109" s="153"/>
      <c r="Q109" s="154"/>
      <c r="R109" s="153"/>
      <c r="S109" s="154"/>
      <c r="T109" s="112"/>
      <c r="U109" s="112"/>
      <c r="W109" s="103"/>
      <c r="X109" s="104"/>
      <c r="Y109" s="103"/>
      <c r="Z109" s="104"/>
      <c r="AA109" s="103"/>
      <c r="AB109" s="104"/>
      <c r="AC109" s="103"/>
      <c r="AD109" s="104"/>
    </row>
    <row r="110" spans="1:30" ht="13.5" customHeight="1">
      <c r="A110" s="149" t="s">
        <v>6</v>
      </c>
      <c r="B110" s="150"/>
      <c r="C110" s="149" t="s">
        <v>6</v>
      </c>
      <c r="D110" s="150"/>
      <c r="E110" s="155"/>
      <c r="F110" s="156"/>
      <c r="G110" s="157" t="s">
        <v>6</v>
      </c>
      <c r="H110" s="158"/>
      <c r="I110" s="112"/>
      <c r="J110" s="112"/>
      <c r="L110" s="155"/>
      <c r="M110" s="156"/>
      <c r="N110" s="155"/>
      <c r="O110" s="156"/>
      <c r="P110" s="155"/>
      <c r="Q110" s="156"/>
      <c r="R110" s="155"/>
      <c r="S110" s="156"/>
      <c r="W110" s="113"/>
      <c r="X110" s="113"/>
      <c r="Y110" s="113"/>
      <c r="Z110" s="113"/>
      <c r="AA110" s="113"/>
      <c r="AB110" s="113"/>
    </row>
    <row r="111" spans="1:30" ht="13.5" customHeight="1"/>
    <row r="112" spans="1:30" ht="13.5" customHeight="1">
      <c r="A112" s="91" t="s">
        <v>38</v>
      </c>
      <c r="E112" s="91"/>
      <c r="J112" s="110"/>
      <c r="L112" s="91" t="s">
        <v>47</v>
      </c>
      <c r="P112" s="91"/>
      <c r="U112" s="110" t="s">
        <v>45</v>
      </c>
      <c r="W112" s="91"/>
      <c r="AA112" s="91"/>
    </row>
    <row r="113" spans="1:30" ht="13.5" customHeight="1">
      <c r="A113" s="92">
        <v>0.29166666666666669</v>
      </c>
      <c r="B113" s="93"/>
      <c r="C113" s="93">
        <v>0.41666666666666669</v>
      </c>
      <c r="D113" s="114">
        <v>0.54166666666666663</v>
      </c>
      <c r="E113" s="115">
        <v>0.625</v>
      </c>
      <c r="F113" s="96">
        <v>0.75</v>
      </c>
      <c r="G113" s="99"/>
      <c r="H113" s="100"/>
      <c r="I113" s="97"/>
      <c r="J113" s="98"/>
      <c r="L113" s="92">
        <v>0.33333333333333331</v>
      </c>
      <c r="M113" s="93"/>
      <c r="N113" s="93">
        <v>0.45833333333333331</v>
      </c>
      <c r="O113" s="114"/>
      <c r="P113" s="93">
        <v>0.58333333333333337</v>
      </c>
      <c r="Q113" s="118">
        <v>0.70833333333333337</v>
      </c>
      <c r="R113" s="97"/>
      <c r="S113" s="98"/>
      <c r="T113" s="92">
        <v>0.29166666666666669</v>
      </c>
      <c r="U113" s="118">
        <v>0.75</v>
      </c>
      <c r="W113" s="97"/>
      <c r="X113" s="97"/>
      <c r="Y113" s="97"/>
      <c r="Z113" s="97"/>
      <c r="AA113" s="99"/>
      <c r="AB113" s="100"/>
      <c r="AC113" s="99"/>
      <c r="AD113" s="100"/>
    </row>
    <row r="114" spans="1:30" ht="13.5" customHeight="1">
      <c r="A114" s="101">
        <v>8</v>
      </c>
      <c r="B114" s="102" t="str">
        <f>IF(A114="","",VLOOKUP(A114,データ２!$A$2:$B$92,2))</f>
        <v>台東レインボーズ</v>
      </c>
      <c r="C114" s="101">
        <v>8</v>
      </c>
      <c r="D114" s="102" t="str">
        <f>IF(C114="","",VLOOKUP(C114,データ２!$A$2:$B$92,2))</f>
        <v>台東レインボーズ</v>
      </c>
      <c r="E114" s="122"/>
      <c r="F114" s="123" t="str">
        <f>IF(E114="","",VLOOKUP(E114,データ２!$A$2:$B$92,2))</f>
        <v/>
      </c>
      <c r="G114" s="103"/>
      <c r="H114" s="104"/>
      <c r="I114" s="111"/>
      <c r="J114" s="112"/>
      <c r="L114" s="101">
        <v>13</v>
      </c>
      <c r="M114" s="102" t="str">
        <f>IF(L114="","",VLOOKUP(L114,データ２!$A$2:$B$92,2))</f>
        <v>浅草ブレイカーズ</v>
      </c>
      <c r="N114" s="101">
        <v>2</v>
      </c>
      <c r="O114" s="102" t="str">
        <f>IF(N114="","",VLOOKUP(N114,データ２!$A$2:$B$92,2))</f>
        <v>浅草ＢＣ</v>
      </c>
      <c r="P114" s="101">
        <v>6</v>
      </c>
      <c r="Q114" s="102" t="str">
        <f>IF(P114="","",VLOOKUP(P114,データ２!$A$2:$B$92,2))</f>
        <v>ＬＣジュニア</v>
      </c>
      <c r="R114" s="103"/>
      <c r="S114" s="104"/>
      <c r="T114" s="165" t="s">
        <v>64</v>
      </c>
      <c r="U114" s="152"/>
      <c r="W114" s="103"/>
      <c r="X114" s="104"/>
      <c r="Y114" s="103"/>
      <c r="Z114" s="104"/>
      <c r="AA114" s="103"/>
      <c r="AB114" s="104"/>
      <c r="AC114" s="103"/>
      <c r="AD114" s="104"/>
    </row>
    <row r="115" spans="1:30" ht="13.5" customHeight="1">
      <c r="A115" s="105"/>
      <c r="B115" s="106"/>
      <c r="C115" s="105"/>
      <c r="D115" s="106"/>
      <c r="E115" s="124"/>
      <c r="F115" s="125"/>
      <c r="G115" s="107"/>
      <c r="I115" s="112"/>
      <c r="J115" s="112"/>
      <c r="L115" s="105" t="s">
        <v>18</v>
      </c>
      <c r="M115" s="106"/>
      <c r="N115" s="105" t="s">
        <v>18</v>
      </c>
      <c r="O115" s="106"/>
      <c r="P115" s="105" t="s">
        <v>18</v>
      </c>
      <c r="Q115" s="106"/>
      <c r="R115" s="107"/>
      <c r="T115" s="153"/>
      <c r="U115" s="154"/>
      <c r="W115" s="107"/>
      <c r="Y115" s="107"/>
      <c r="AA115" s="107"/>
      <c r="AC115" s="107"/>
    </row>
    <row r="116" spans="1:30" ht="13.5" customHeight="1">
      <c r="A116" s="108"/>
      <c r="B116" s="109" t="str">
        <f>IF(A116="","",VLOOKUP(A116,データ２!$A$2:$B$92,2))</f>
        <v/>
      </c>
      <c r="C116" s="108"/>
      <c r="D116" s="109" t="str">
        <f>IF(C116="","",VLOOKUP(C116,データ２!$A$2:$B$92,2))</f>
        <v/>
      </c>
      <c r="E116" s="126"/>
      <c r="F116" s="127" t="str">
        <f>IF(E116="","",VLOOKUP(E116,データ２!$A$2:$B$92,2))</f>
        <v/>
      </c>
      <c r="G116" s="103"/>
      <c r="H116" s="104"/>
      <c r="I116" s="112"/>
      <c r="J116" s="112"/>
      <c r="L116" s="108"/>
      <c r="M116" s="109" t="str">
        <f>IF(L116="","",VLOOKUP(L116,データ２!$A$2:$B$92,2))</f>
        <v/>
      </c>
      <c r="N116" s="108"/>
      <c r="O116" s="109" t="str">
        <f>IF(N116="","",VLOOKUP(N116,データ２!$A$2:$B$92,2))</f>
        <v/>
      </c>
      <c r="P116" s="108"/>
      <c r="Q116" s="109" t="str">
        <f>IF(P116="","",VLOOKUP(P116,データ２!$A$2:$B$92,2))</f>
        <v/>
      </c>
      <c r="R116" s="103"/>
      <c r="S116" s="104"/>
      <c r="T116" s="153"/>
      <c r="U116" s="154"/>
      <c r="W116" s="103"/>
      <c r="X116" s="104"/>
      <c r="Y116" s="103"/>
      <c r="Z116" s="104"/>
      <c r="AA116" s="103"/>
      <c r="AB116" s="104"/>
      <c r="AC116" s="103"/>
      <c r="AD116" s="104"/>
    </row>
    <row r="117" spans="1:30" ht="13.5" customHeight="1">
      <c r="A117" s="149" t="s">
        <v>6</v>
      </c>
      <c r="B117" s="150"/>
      <c r="C117" s="149" t="s">
        <v>6</v>
      </c>
      <c r="D117" s="150"/>
      <c r="E117" s="157" t="s">
        <v>6</v>
      </c>
      <c r="F117" s="158"/>
      <c r="I117" s="112"/>
      <c r="J117" s="112"/>
      <c r="L117" s="149" t="s">
        <v>6</v>
      </c>
      <c r="M117" s="150"/>
      <c r="N117" s="149" t="s">
        <v>6</v>
      </c>
      <c r="O117" s="150"/>
      <c r="P117" s="149" t="s">
        <v>6</v>
      </c>
      <c r="Q117" s="150"/>
      <c r="T117" s="155"/>
      <c r="U117" s="156"/>
      <c r="W117" s="113"/>
      <c r="X117" s="113"/>
      <c r="Y117" s="113"/>
      <c r="Z117" s="113"/>
      <c r="AA117" s="113"/>
      <c r="AB117" s="113"/>
    </row>
    <row r="118" spans="1:30" ht="13.5" customHeight="1"/>
    <row r="120" spans="1:30" s="85" customFormat="1" ht="18.75" customHeight="1">
      <c r="C120" s="86"/>
      <c r="D120" s="86"/>
      <c r="E120" s="86"/>
      <c r="F120" s="86"/>
      <c r="G120" s="86"/>
      <c r="H120" s="86"/>
      <c r="I120" s="86"/>
      <c r="K120" s="87" t="s">
        <v>73</v>
      </c>
      <c r="L120" s="86"/>
      <c r="M120" s="86"/>
      <c r="N120" s="86"/>
      <c r="O120" s="86"/>
      <c r="P120" s="86"/>
      <c r="Q120" s="86"/>
      <c r="R120" s="88"/>
      <c r="U120" s="89" t="s">
        <v>83</v>
      </c>
    </row>
    <row r="121" spans="1:30" s="85" customFormat="1" ht="18.75" customHeight="1">
      <c r="C121" s="86"/>
      <c r="D121" s="86"/>
      <c r="E121" s="86"/>
      <c r="F121" s="86"/>
      <c r="G121" s="86"/>
      <c r="H121" s="86"/>
      <c r="I121" s="86"/>
      <c r="K121" s="87"/>
      <c r="L121" s="86"/>
      <c r="M121" s="86"/>
      <c r="N121" s="86"/>
      <c r="O121" s="86"/>
      <c r="P121" s="86"/>
      <c r="Q121" s="86"/>
      <c r="R121" s="88"/>
      <c r="U121" s="90">
        <f ca="1">TODAY()</f>
        <v>45866</v>
      </c>
    </row>
    <row r="122" spans="1:30" ht="13.5" customHeight="1">
      <c r="A122" s="91" t="s">
        <v>46</v>
      </c>
      <c r="E122" s="91"/>
      <c r="J122" s="110"/>
      <c r="L122" s="91" t="s">
        <v>66</v>
      </c>
      <c r="P122" s="91"/>
      <c r="T122" s="91"/>
      <c r="W122" s="91"/>
      <c r="AA122" s="91"/>
    </row>
    <row r="123" spans="1:30" ht="13.5" customHeight="1">
      <c r="A123" s="92">
        <v>0.375</v>
      </c>
      <c r="B123" s="93"/>
      <c r="C123" s="93">
        <v>0.58333333333333337</v>
      </c>
      <c r="D123" s="118">
        <v>0.79166666666666663</v>
      </c>
      <c r="E123" s="99"/>
      <c r="F123" s="100"/>
      <c r="G123" s="99"/>
      <c r="H123" s="100"/>
      <c r="I123" s="97"/>
      <c r="J123" s="98"/>
      <c r="L123" s="92">
        <v>0.375</v>
      </c>
      <c r="M123" s="93"/>
      <c r="N123" s="93">
        <v>0.58333333333333337</v>
      </c>
      <c r="O123" s="118">
        <v>0.79166666666666663</v>
      </c>
      <c r="P123" s="99"/>
      <c r="Q123" s="100"/>
      <c r="R123" s="99"/>
      <c r="S123" s="100"/>
      <c r="T123" s="97"/>
      <c r="U123" s="97"/>
      <c r="W123" s="97"/>
      <c r="X123" s="97"/>
      <c r="Y123" s="97"/>
      <c r="Z123" s="97"/>
      <c r="AA123" s="99"/>
      <c r="AB123" s="100"/>
      <c r="AC123" s="99"/>
      <c r="AD123" s="100"/>
    </row>
    <row r="124" spans="1:30" ht="13.5" customHeight="1">
      <c r="A124" s="101">
        <v>33</v>
      </c>
      <c r="B124" s="102" t="str">
        <f>IF(A124="","",VLOOKUP(A124,データ２!$A$2:$B$92,2))</f>
        <v>ボールメイツ</v>
      </c>
      <c r="C124" s="101">
        <v>32</v>
      </c>
      <c r="D124" s="102" t="str">
        <f>IF(C124="","",VLOOKUP(C124,データ２!$A$2:$B$92,2))</f>
        <v>ドルフィンズ</v>
      </c>
      <c r="E124" s="103"/>
      <c r="F124" s="104"/>
      <c r="G124" s="103"/>
      <c r="H124" s="104"/>
      <c r="I124" s="111"/>
      <c r="J124" s="112"/>
      <c r="L124" s="101">
        <v>32</v>
      </c>
      <c r="M124" s="102" t="str">
        <f>IF(L124="","",VLOOKUP(L124,データ２!$A$2:$B$92,2))</f>
        <v>ドルフィンズ</v>
      </c>
      <c r="N124" s="101">
        <v>31</v>
      </c>
      <c r="O124" s="102" t="str">
        <f>IF(N124="","",VLOOKUP(N124,データ２!$A$2:$B$92,2))</f>
        <v>サンジュニア</v>
      </c>
      <c r="P124" s="103"/>
      <c r="Q124" s="104"/>
      <c r="R124" s="103"/>
      <c r="S124" s="104"/>
      <c r="T124" s="112"/>
      <c r="U124" s="112"/>
      <c r="W124" s="103"/>
      <c r="X124" s="104"/>
      <c r="Y124" s="103"/>
      <c r="Z124" s="104"/>
      <c r="AA124" s="103"/>
      <c r="AB124" s="104"/>
      <c r="AC124" s="103"/>
      <c r="AD124" s="104"/>
    </row>
    <row r="125" spans="1:30" ht="13.5" customHeight="1">
      <c r="A125" s="105" t="s">
        <v>15</v>
      </c>
      <c r="B125" s="106"/>
      <c r="C125" s="105" t="s">
        <v>15</v>
      </c>
      <c r="D125" s="106"/>
      <c r="E125" s="107"/>
      <c r="G125" s="107"/>
      <c r="I125" s="112"/>
      <c r="J125" s="112"/>
      <c r="L125" s="105" t="s">
        <v>15</v>
      </c>
      <c r="M125" s="106"/>
      <c r="N125" s="105" t="s">
        <v>15</v>
      </c>
      <c r="O125" s="106"/>
      <c r="P125" s="107"/>
      <c r="R125" s="107"/>
      <c r="T125" s="112"/>
      <c r="U125" s="112"/>
      <c r="W125" s="107"/>
      <c r="Y125" s="107"/>
      <c r="AA125" s="107"/>
      <c r="AC125" s="107"/>
    </row>
    <row r="126" spans="1:30" ht="13.5" customHeight="1">
      <c r="A126" s="108"/>
      <c r="B126" s="109" t="str">
        <f>IF(A126="","",VLOOKUP(A126,データ２!$A$2:$B$92,2))</f>
        <v/>
      </c>
      <c r="C126" s="108"/>
      <c r="D126" s="109" t="str">
        <f>IF(C126="","",VLOOKUP(C126,データ２!$A$2:$B$92,2))</f>
        <v/>
      </c>
      <c r="E126" s="103"/>
      <c r="F126" s="104"/>
      <c r="G126" s="103"/>
      <c r="H126" s="104"/>
      <c r="I126" s="112"/>
      <c r="J126" s="112"/>
      <c r="L126" s="108"/>
      <c r="M126" s="109" t="str">
        <f>IF(L126="","",VLOOKUP(L126,データ２!$A$2:$B$92,2))</f>
        <v/>
      </c>
      <c r="N126" s="108"/>
      <c r="O126" s="109" t="str">
        <f>IF(N126="","",VLOOKUP(N126,データ２!$A$2:$B$92,2))</f>
        <v/>
      </c>
      <c r="P126" s="103"/>
      <c r="Q126" s="104"/>
      <c r="R126" s="103"/>
      <c r="S126" s="104"/>
      <c r="T126" s="112"/>
      <c r="U126" s="112"/>
      <c r="W126" s="103"/>
      <c r="X126" s="104"/>
      <c r="Y126" s="103"/>
      <c r="Z126" s="104"/>
      <c r="AA126" s="103"/>
      <c r="AB126" s="104"/>
      <c r="AC126" s="103"/>
      <c r="AD126" s="104"/>
    </row>
    <row r="127" spans="1:30" ht="13.5" customHeight="1">
      <c r="A127" s="149" t="s">
        <v>6</v>
      </c>
      <c r="B127" s="150"/>
      <c r="C127" s="149" t="s">
        <v>6</v>
      </c>
      <c r="D127" s="150"/>
      <c r="I127" s="112"/>
      <c r="J127" s="112"/>
      <c r="L127" s="149" t="s">
        <v>6</v>
      </c>
      <c r="M127" s="150"/>
      <c r="N127" s="149" t="s">
        <v>6</v>
      </c>
      <c r="O127" s="150"/>
      <c r="W127" s="113"/>
      <c r="X127" s="113"/>
      <c r="Y127" s="113"/>
      <c r="Z127" s="113"/>
      <c r="AA127" s="113"/>
      <c r="AB127" s="113"/>
    </row>
    <row r="128" spans="1:30" ht="13.5" customHeight="1"/>
    <row r="129" spans="1:30" ht="14.25" customHeight="1">
      <c r="A129" s="91" t="s">
        <v>48</v>
      </c>
      <c r="E129" s="91"/>
      <c r="I129" s="91"/>
      <c r="L129" s="91" t="s">
        <v>54</v>
      </c>
      <c r="P129" s="91"/>
      <c r="U129" s="110"/>
      <c r="W129" s="91"/>
      <c r="AA129" s="91"/>
    </row>
    <row r="130" spans="1:30" ht="13.5" customHeight="1">
      <c r="A130" s="92">
        <v>0.375</v>
      </c>
      <c r="B130" s="93"/>
      <c r="C130" s="93">
        <v>0.45833333333333331</v>
      </c>
      <c r="D130" s="93"/>
      <c r="E130" s="94">
        <v>0.54166666666666663</v>
      </c>
      <c r="F130" s="95"/>
      <c r="G130" s="94">
        <v>0.625</v>
      </c>
      <c r="H130" s="96">
        <v>0.75</v>
      </c>
      <c r="I130" s="97"/>
      <c r="J130" s="98"/>
      <c r="L130" s="92">
        <v>0.375</v>
      </c>
      <c r="M130" s="93"/>
      <c r="N130" s="93">
        <v>0.45833333333333331</v>
      </c>
      <c r="O130" s="93"/>
      <c r="P130" s="94">
        <v>0.54166666666666663</v>
      </c>
      <c r="Q130" s="95"/>
      <c r="R130" s="94">
        <v>0.625</v>
      </c>
      <c r="S130" s="96">
        <v>0.75</v>
      </c>
      <c r="T130" s="97"/>
      <c r="U130" s="97"/>
      <c r="W130" s="97"/>
      <c r="X130" s="97"/>
      <c r="Y130" s="97"/>
      <c r="Z130" s="97"/>
      <c r="AA130" s="99"/>
      <c r="AB130" s="100"/>
      <c r="AC130" s="99"/>
      <c r="AD130" s="100"/>
    </row>
    <row r="131" spans="1:30" ht="13.5" customHeight="1">
      <c r="A131" s="101">
        <v>5</v>
      </c>
      <c r="B131" s="102" t="str">
        <f>IF(A131="","",VLOOKUP(A131,データ２!$A$2:$B$92,2))</f>
        <v>ライナーズ</v>
      </c>
      <c r="C131" s="101">
        <v>4</v>
      </c>
      <c r="D131" s="102" t="str">
        <f>IF(C131="","",VLOOKUP(C131,データ２!$A$2:$B$92,2))</f>
        <v>ジャニーズ</v>
      </c>
      <c r="E131" s="101">
        <v>6</v>
      </c>
      <c r="F131" s="102" t="str">
        <f>IF(E131="","",VLOOKUP(E131,データ２!$A$2:$B$92,2))</f>
        <v>ＬＣジュニア</v>
      </c>
      <c r="G131" s="101"/>
      <c r="H131" s="102" t="s">
        <v>163</v>
      </c>
      <c r="I131" s="103"/>
      <c r="J131" s="104"/>
      <c r="L131" s="101"/>
      <c r="M131" s="102" t="str">
        <f>IF(L131="","",VLOOKUP(L131,データ２!$A$2:$B$92,2))</f>
        <v/>
      </c>
      <c r="N131" s="101"/>
      <c r="O131" s="102" t="str">
        <f>IF(N131="","",VLOOKUP(N131,データ２!$A$2:$B$92,2))</f>
        <v/>
      </c>
      <c r="P131" s="101"/>
      <c r="Q131" s="102" t="str">
        <f>IF(P131="","",VLOOKUP(P131,データ２!$A$2:$B$92,2))</f>
        <v/>
      </c>
      <c r="R131" s="101"/>
      <c r="S131" s="102" t="str">
        <f>IF(R131="","",VLOOKUP(R131,データ２!$A$2:$B$92,2))</f>
        <v/>
      </c>
      <c r="T131" s="112"/>
      <c r="U131" s="112"/>
      <c r="W131" s="103"/>
      <c r="X131" s="104"/>
      <c r="Y131" s="103"/>
      <c r="Z131" s="104"/>
      <c r="AA131" s="103"/>
      <c r="AB131" s="104"/>
      <c r="AC131" s="103"/>
      <c r="AD131" s="104"/>
    </row>
    <row r="132" spans="1:30" ht="13.5" customHeight="1">
      <c r="A132" s="105"/>
      <c r="B132" s="106"/>
      <c r="C132" s="105"/>
      <c r="D132" s="106"/>
      <c r="E132" s="105" t="s">
        <v>153</v>
      </c>
      <c r="F132" s="106"/>
      <c r="G132" s="105" t="s">
        <v>168</v>
      </c>
      <c r="H132" s="106"/>
      <c r="I132" s="107"/>
      <c r="L132" s="105"/>
      <c r="M132" s="106"/>
      <c r="N132" s="105"/>
      <c r="O132" s="106"/>
      <c r="P132" s="105"/>
      <c r="Q132" s="106"/>
      <c r="R132" s="105"/>
      <c r="S132" s="106"/>
      <c r="T132" s="112"/>
      <c r="U132" s="112"/>
      <c r="W132" s="107"/>
      <c r="Y132" s="107"/>
      <c r="AA132" s="107"/>
      <c r="AC132" s="107"/>
    </row>
    <row r="133" spans="1:30" ht="13.5" customHeight="1">
      <c r="A133" s="108"/>
      <c r="B133" s="109" t="str">
        <f>IF(A133="","",VLOOKUP(A133,データ２!$A$2:$B$92,2))</f>
        <v/>
      </c>
      <c r="C133" s="108"/>
      <c r="D133" s="109" t="str">
        <f>IF(C133="","",VLOOKUP(C133,データ２!$A$2:$B$92,2))</f>
        <v/>
      </c>
      <c r="E133" s="108">
        <v>7</v>
      </c>
      <c r="F133" s="109" t="str">
        <f>IF(E133="","",VLOOKUP(E133,データ２!$A$2:$B$92,2))</f>
        <v>サンダーボーイズ</v>
      </c>
      <c r="G133" s="108"/>
      <c r="H133" s="109" t="s">
        <v>16</v>
      </c>
      <c r="I133" s="103"/>
      <c r="J133" s="104"/>
      <c r="L133" s="108"/>
      <c r="M133" s="109" t="str">
        <f>IF(L133="","",VLOOKUP(L133,データ２!$A$2:$B$92,2))</f>
        <v/>
      </c>
      <c r="N133" s="108"/>
      <c r="O133" s="109" t="str">
        <f>IF(N133="","",VLOOKUP(N133,データ２!$A$2:$B$92,2))</f>
        <v/>
      </c>
      <c r="P133" s="108"/>
      <c r="Q133" s="109" t="str">
        <f>IF(P133="","",VLOOKUP(P133,データ２!$A$2:$B$92,2))</f>
        <v/>
      </c>
      <c r="R133" s="108"/>
      <c r="S133" s="109" t="str">
        <f>IF(R133="","",VLOOKUP(R133,データ２!$A$2:$B$92,2))</f>
        <v/>
      </c>
      <c r="T133" s="112"/>
      <c r="U133" s="112"/>
      <c r="W133" s="103"/>
      <c r="X133" s="104"/>
      <c r="Y133" s="103"/>
      <c r="Z133" s="104"/>
      <c r="AA133" s="103"/>
      <c r="AB133" s="104"/>
      <c r="AC133" s="103"/>
      <c r="AD133" s="104"/>
    </row>
    <row r="134" spans="1:30" ht="13.5" customHeight="1">
      <c r="A134" s="149" t="s">
        <v>6</v>
      </c>
      <c r="B134" s="150"/>
      <c r="C134" s="149" t="s">
        <v>6</v>
      </c>
      <c r="D134" s="150"/>
      <c r="E134" s="116" t="s">
        <v>154</v>
      </c>
      <c r="F134" s="120" t="s">
        <v>8</v>
      </c>
      <c r="G134" s="116" t="s">
        <v>84</v>
      </c>
      <c r="H134" s="117" t="s">
        <v>169</v>
      </c>
      <c r="L134" s="149" t="s">
        <v>6</v>
      </c>
      <c r="M134" s="150"/>
      <c r="N134" s="149" t="s">
        <v>6</v>
      </c>
      <c r="O134" s="150"/>
      <c r="P134" s="149" t="s">
        <v>6</v>
      </c>
      <c r="Q134" s="150"/>
      <c r="R134" s="149" t="s">
        <v>6</v>
      </c>
      <c r="S134" s="150"/>
    </row>
    <row r="135" spans="1:30" ht="13.5" customHeight="1">
      <c r="W135" s="91"/>
      <c r="AA135" s="91"/>
    </row>
    <row r="136" spans="1:30" ht="13.5" customHeight="1">
      <c r="A136" s="91" t="s">
        <v>49</v>
      </c>
      <c r="E136" s="91"/>
      <c r="J136" s="110"/>
      <c r="L136" s="91" t="s">
        <v>55</v>
      </c>
      <c r="P136" s="91"/>
      <c r="T136" s="91"/>
      <c r="W136" s="91"/>
      <c r="AA136" s="91"/>
    </row>
    <row r="137" spans="1:30" ht="13.5" customHeight="1">
      <c r="A137" s="92">
        <v>0.375</v>
      </c>
      <c r="B137" s="93"/>
      <c r="C137" s="93">
        <v>0.45833333333333331</v>
      </c>
      <c r="D137" s="93"/>
      <c r="E137" s="94">
        <v>0.54166666666666663</v>
      </c>
      <c r="F137" s="95"/>
      <c r="G137" s="94">
        <v>0.625</v>
      </c>
      <c r="H137" s="96">
        <v>0.70833333333333337</v>
      </c>
      <c r="I137" s="97"/>
      <c r="J137" s="98"/>
      <c r="L137" s="92">
        <v>0.375</v>
      </c>
      <c r="M137" s="93"/>
      <c r="N137" s="93">
        <v>0.45833333333333331</v>
      </c>
      <c r="O137" s="93"/>
      <c r="P137" s="94">
        <v>0.54166666666666663</v>
      </c>
      <c r="Q137" s="95"/>
      <c r="R137" s="94">
        <v>0.625</v>
      </c>
      <c r="S137" s="96">
        <v>0.75</v>
      </c>
      <c r="T137" s="97"/>
      <c r="U137" s="97"/>
      <c r="W137" s="97"/>
      <c r="X137" s="97"/>
      <c r="Y137" s="97"/>
      <c r="Z137" s="97"/>
      <c r="AA137" s="99"/>
      <c r="AB137" s="100"/>
      <c r="AC137" s="99"/>
      <c r="AD137" s="100"/>
    </row>
    <row r="138" spans="1:30" ht="13.5" customHeight="1">
      <c r="A138" s="151" t="s">
        <v>56</v>
      </c>
      <c r="B138" s="152"/>
      <c r="C138" s="101">
        <v>7</v>
      </c>
      <c r="D138" s="102" t="str">
        <f>IF(C138="","",VLOOKUP(C138,データ２!$A$2:$B$92,2))</f>
        <v>サンダーボーイズ</v>
      </c>
      <c r="E138" s="151" t="s">
        <v>56</v>
      </c>
      <c r="F138" s="152"/>
      <c r="G138" s="151" t="s">
        <v>56</v>
      </c>
      <c r="H138" s="152"/>
      <c r="I138" s="111"/>
      <c r="J138" s="112"/>
      <c r="L138" s="101"/>
      <c r="M138" s="102" t="str">
        <f>IF(L138="","",VLOOKUP(L138,データ２!$A$2:$B$92,2))</f>
        <v/>
      </c>
      <c r="N138" s="151" t="s">
        <v>56</v>
      </c>
      <c r="O138" s="152"/>
      <c r="P138" s="151" t="s">
        <v>56</v>
      </c>
      <c r="Q138" s="152"/>
      <c r="R138" s="101"/>
      <c r="S138" s="102" t="str">
        <f>IF(R138="","",VLOOKUP(R138,データ２!$A$2:$B$92,2))</f>
        <v/>
      </c>
      <c r="T138" s="112"/>
      <c r="U138" s="112"/>
      <c r="W138" s="103"/>
      <c r="X138" s="104"/>
      <c r="Y138" s="103"/>
      <c r="Z138" s="104"/>
      <c r="AA138" s="103"/>
      <c r="AB138" s="104"/>
      <c r="AC138" s="103"/>
      <c r="AD138" s="104"/>
    </row>
    <row r="139" spans="1:30" ht="13.5" customHeight="1">
      <c r="A139" s="153"/>
      <c r="B139" s="154"/>
      <c r="C139" s="105"/>
      <c r="D139" s="106"/>
      <c r="E139" s="153"/>
      <c r="F139" s="154"/>
      <c r="G139" s="153"/>
      <c r="H139" s="154"/>
      <c r="I139" s="112"/>
      <c r="J139" s="112"/>
      <c r="L139" s="105"/>
      <c r="M139" s="106"/>
      <c r="N139" s="153"/>
      <c r="O139" s="154"/>
      <c r="P139" s="153"/>
      <c r="Q139" s="154"/>
      <c r="R139" s="105"/>
      <c r="S139" s="106"/>
      <c r="T139" s="112"/>
      <c r="U139" s="112"/>
      <c r="W139" s="107"/>
      <c r="Y139" s="107"/>
      <c r="AA139" s="107"/>
      <c r="AC139" s="107"/>
    </row>
    <row r="140" spans="1:30" ht="13.5" customHeight="1">
      <c r="A140" s="153"/>
      <c r="B140" s="154"/>
      <c r="C140" s="108"/>
      <c r="D140" s="109" t="str">
        <f>IF(C140="","",VLOOKUP(C140,データ２!$A$2:$B$92,2))</f>
        <v/>
      </c>
      <c r="E140" s="153"/>
      <c r="F140" s="154"/>
      <c r="G140" s="153"/>
      <c r="H140" s="154"/>
      <c r="I140" s="112"/>
      <c r="J140" s="112"/>
      <c r="L140" s="108"/>
      <c r="M140" s="109" t="str">
        <f>IF(L140="","",VLOOKUP(L140,データ２!$A$2:$B$92,2))</f>
        <v/>
      </c>
      <c r="N140" s="153"/>
      <c r="O140" s="154"/>
      <c r="P140" s="153"/>
      <c r="Q140" s="154"/>
      <c r="R140" s="108"/>
      <c r="S140" s="109" t="str">
        <f>IF(R140="","",VLOOKUP(R140,データ２!$A$2:$B$92,2))</f>
        <v/>
      </c>
      <c r="T140" s="112"/>
      <c r="U140" s="112"/>
      <c r="W140" s="103"/>
      <c r="X140" s="104"/>
      <c r="Y140" s="103"/>
      <c r="Z140" s="104"/>
      <c r="AA140" s="103"/>
      <c r="AB140" s="104"/>
      <c r="AC140" s="103"/>
      <c r="AD140" s="104"/>
    </row>
    <row r="141" spans="1:30" ht="13.5" customHeight="1">
      <c r="A141" s="155"/>
      <c r="B141" s="156"/>
      <c r="C141" s="149" t="s">
        <v>6</v>
      </c>
      <c r="D141" s="150"/>
      <c r="E141" s="155"/>
      <c r="F141" s="156"/>
      <c r="G141" s="155"/>
      <c r="H141" s="156"/>
      <c r="I141" s="112"/>
      <c r="J141" s="112"/>
      <c r="L141" s="149" t="s">
        <v>6</v>
      </c>
      <c r="M141" s="150"/>
      <c r="N141" s="155"/>
      <c r="O141" s="156"/>
      <c r="P141" s="155"/>
      <c r="Q141" s="156"/>
      <c r="R141" s="149" t="s">
        <v>6</v>
      </c>
      <c r="S141" s="150"/>
      <c r="W141" s="113"/>
      <c r="X141" s="113"/>
      <c r="Y141" s="113"/>
      <c r="Z141" s="113"/>
      <c r="AA141" s="113"/>
      <c r="AB141" s="113"/>
    </row>
    <row r="142" spans="1:30" ht="13.5" customHeight="1"/>
    <row r="143" spans="1:30" ht="14.25" customHeight="1">
      <c r="A143" s="91" t="s">
        <v>50</v>
      </c>
      <c r="E143" s="91" t="s">
        <v>65</v>
      </c>
      <c r="J143" s="110"/>
      <c r="L143" s="91" t="s">
        <v>69</v>
      </c>
      <c r="P143" s="91"/>
      <c r="U143" s="110"/>
      <c r="W143" s="91"/>
      <c r="AA143" s="91"/>
    </row>
    <row r="144" spans="1:30" ht="13.5" customHeight="1">
      <c r="A144" s="92">
        <v>0.29166666666666669</v>
      </c>
      <c r="B144" s="118">
        <v>0.75</v>
      </c>
      <c r="C144" s="97"/>
      <c r="D144" s="97"/>
      <c r="E144" s="92">
        <v>0.33333333333333331</v>
      </c>
      <c r="F144" s="93"/>
      <c r="G144" s="93">
        <v>0.54166666666666663</v>
      </c>
      <c r="H144" s="118">
        <v>0.70833333333333337</v>
      </c>
      <c r="I144" s="97"/>
      <c r="J144" s="98"/>
      <c r="L144" s="92">
        <v>0.375</v>
      </c>
      <c r="M144" s="93"/>
      <c r="N144" s="93">
        <v>0.41666666666666669</v>
      </c>
      <c r="O144" s="93"/>
      <c r="P144" s="94">
        <v>0.5</v>
      </c>
      <c r="Q144" s="95"/>
      <c r="R144" s="94">
        <v>0.58333333333333337</v>
      </c>
      <c r="S144" s="96">
        <v>0.70833333333333337</v>
      </c>
      <c r="T144" s="97"/>
      <c r="U144" s="97"/>
      <c r="W144" s="97"/>
      <c r="X144" s="97"/>
      <c r="Y144" s="97"/>
      <c r="Z144" s="97"/>
      <c r="AA144" s="99"/>
      <c r="AB144" s="100"/>
      <c r="AC144" s="99"/>
      <c r="AD144" s="100"/>
    </row>
    <row r="145" spans="1:30" ht="13.5" customHeight="1">
      <c r="A145" s="165" t="s">
        <v>64</v>
      </c>
      <c r="B145" s="152"/>
      <c r="C145" s="103"/>
      <c r="D145" s="104"/>
      <c r="E145" s="101">
        <v>13</v>
      </c>
      <c r="F145" s="102" t="str">
        <f>IF(E145="","",VLOOKUP(E145,データ２!$A$2:$B$92,2))</f>
        <v>浅草ブレイカーズ</v>
      </c>
      <c r="G145" s="101">
        <v>10</v>
      </c>
      <c r="H145" s="102" t="str">
        <f>IF(G145="","",VLOOKUP(G145,データ２!$A$2:$B$92,2))</f>
        <v>上野クラブ</v>
      </c>
      <c r="I145" s="111"/>
      <c r="J145" s="112"/>
      <c r="L145" s="165" t="s">
        <v>68</v>
      </c>
      <c r="M145" s="152"/>
      <c r="N145" s="101"/>
      <c r="O145" s="102" t="str">
        <f>IF(N145="","",VLOOKUP(N145,データ２!$A$2:$B$92,2))</f>
        <v/>
      </c>
      <c r="P145" s="101"/>
      <c r="Q145" s="102" t="str">
        <f>IF(P145="","",VLOOKUP(P145,データ２!$A$2:$B$92,2))</f>
        <v/>
      </c>
      <c r="R145" s="101"/>
      <c r="S145" s="102" t="str">
        <f>IF(R145="","",VLOOKUP(R145,データ２!$A$2:$B$92,2))</f>
        <v/>
      </c>
      <c r="T145" s="112"/>
      <c r="U145" s="112"/>
      <c r="W145" s="103"/>
      <c r="X145" s="104"/>
      <c r="Y145" s="103"/>
      <c r="Z145" s="104"/>
      <c r="AA145" s="103"/>
      <c r="AB145" s="104"/>
      <c r="AC145" s="103"/>
      <c r="AD145" s="104"/>
    </row>
    <row r="146" spans="1:30" ht="13.5" customHeight="1">
      <c r="A146" s="153"/>
      <c r="B146" s="154"/>
      <c r="C146" s="107"/>
      <c r="E146" s="105" t="s">
        <v>18</v>
      </c>
      <c r="F146" s="106"/>
      <c r="G146" s="105" t="s">
        <v>18</v>
      </c>
      <c r="H146" s="106"/>
      <c r="I146" s="112"/>
      <c r="J146" s="112"/>
      <c r="L146" s="153"/>
      <c r="M146" s="154"/>
      <c r="N146" s="105" t="s">
        <v>85</v>
      </c>
      <c r="O146" s="106"/>
      <c r="P146" s="105" t="s">
        <v>85</v>
      </c>
      <c r="Q146" s="106"/>
      <c r="R146" s="105" t="s">
        <v>85</v>
      </c>
      <c r="S146" s="106"/>
      <c r="T146" s="112"/>
      <c r="U146" s="112"/>
      <c r="W146" s="107"/>
      <c r="Y146" s="107"/>
      <c r="AA146" s="107"/>
      <c r="AC146" s="107"/>
    </row>
    <row r="147" spans="1:30" ht="13.5" customHeight="1">
      <c r="A147" s="153"/>
      <c r="B147" s="154"/>
      <c r="C147" s="103"/>
      <c r="D147" s="104"/>
      <c r="E147" s="108"/>
      <c r="F147" s="109" t="str">
        <f>IF(E147="","",VLOOKUP(E147,データ２!$A$2:$B$92,2))</f>
        <v/>
      </c>
      <c r="G147" s="108"/>
      <c r="H147" s="109" t="str">
        <f>IF(G147="","",VLOOKUP(G147,データ２!$A$2:$B$92,2))</f>
        <v/>
      </c>
      <c r="I147" s="112"/>
      <c r="J147" s="112"/>
      <c r="L147" s="153"/>
      <c r="M147" s="154"/>
      <c r="N147" s="108"/>
      <c r="O147" s="109" t="str">
        <f>IF(N147="","",VLOOKUP(N147,データ２!$A$2:$B$92,2))</f>
        <v/>
      </c>
      <c r="P147" s="108"/>
      <c r="Q147" s="109" t="str">
        <f>IF(P147="","",VLOOKUP(P147,データ２!$A$2:$B$92,2))</f>
        <v/>
      </c>
      <c r="R147" s="108"/>
      <c r="S147" s="109" t="str">
        <f>IF(R147="","",VLOOKUP(R147,データ２!$A$2:$B$92,2))</f>
        <v/>
      </c>
      <c r="T147" s="112"/>
      <c r="U147" s="112"/>
      <c r="W147" s="103"/>
      <c r="X147" s="104"/>
      <c r="Y147" s="103"/>
      <c r="Z147" s="104"/>
      <c r="AA147" s="103"/>
      <c r="AB147" s="104"/>
      <c r="AC147" s="103"/>
      <c r="AD147" s="104"/>
    </row>
    <row r="148" spans="1:30" ht="13.5" customHeight="1">
      <c r="A148" s="155"/>
      <c r="B148" s="156"/>
      <c r="E148" s="149" t="s">
        <v>6</v>
      </c>
      <c r="F148" s="150"/>
      <c r="G148" s="149" t="s">
        <v>6</v>
      </c>
      <c r="H148" s="150"/>
      <c r="I148" s="112"/>
      <c r="J148" s="112"/>
      <c r="L148" s="155"/>
      <c r="M148" s="156"/>
      <c r="N148" s="116" t="s">
        <v>84</v>
      </c>
      <c r="O148" s="117"/>
      <c r="P148" s="116" t="s">
        <v>84</v>
      </c>
      <c r="Q148" s="117"/>
      <c r="R148" s="116" t="s">
        <v>84</v>
      </c>
      <c r="S148" s="117"/>
    </row>
    <row r="149" spans="1:30" ht="13.5" customHeight="1">
      <c r="W149" s="91"/>
      <c r="AA149" s="91"/>
    </row>
    <row r="150" spans="1:30" ht="13.5" customHeight="1">
      <c r="A150" s="91" t="s">
        <v>51</v>
      </c>
      <c r="E150" s="91"/>
      <c r="J150" s="110"/>
      <c r="L150" s="91" t="s">
        <v>71</v>
      </c>
      <c r="P150" s="91"/>
      <c r="T150" s="91"/>
      <c r="W150" s="91"/>
      <c r="AA150" s="91"/>
    </row>
    <row r="151" spans="1:30" ht="13.5" customHeight="1">
      <c r="A151" s="92">
        <v>0.375</v>
      </c>
      <c r="B151" s="93"/>
      <c r="C151" s="93">
        <v>0.54166666666666663</v>
      </c>
      <c r="D151" s="118">
        <v>0.70833333333333337</v>
      </c>
      <c r="E151" s="99"/>
      <c r="F151" s="100"/>
      <c r="G151" s="99"/>
      <c r="H151" s="100"/>
      <c r="I151" s="97"/>
      <c r="J151" s="98"/>
      <c r="L151" s="92">
        <v>0.375</v>
      </c>
      <c r="M151" s="93"/>
      <c r="N151" s="93">
        <v>0.58333333333333337</v>
      </c>
      <c r="O151" s="118">
        <v>0.79166666666666663</v>
      </c>
      <c r="P151" s="99"/>
      <c r="Q151" s="100"/>
      <c r="R151" s="99"/>
      <c r="S151" s="100"/>
      <c r="T151" s="97"/>
      <c r="U151" s="97"/>
      <c r="W151" s="97"/>
      <c r="X151" s="97"/>
      <c r="Y151" s="97"/>
      <c r="Z151" s="97"/>
      <c r="AA151" s="99"/>
      <c r="AB151" s="100"/>
      <c r="AC151" s="99"/>
      <c r="AD151" s="100"/>
    </row>
    <row r="152" spans="1:30" ht="13.5" customHeight="1">
      <c r="A152" s="101">
        <v>31</v>
      </c>
      <c r="B152" s="102" t="str">
        <f>IF(A152="","",VLOOKUP(A152,データ２!$A$2:$B$92,2))</f>
        <v>サンジュニア</v>
      </c>
      <c r="C152" s="101">
        <v>33</v>
      </c>
      <c r="D152" s="102" t="str">
        <f>IF(C152="","",VLOOKUP(C152,データ２!$A$2:$B$92,2))</f>
        <v>ボールメイツ</v>
      </c>
      <c r="E152" s="103"/>
      <c r="F152" s="104"/>
      <c r="G152" s="103"/>
      <c r="H152" s="104"/>
      <c r="I152" s="111"/>
      <c r="J152" s="112"/>
      <c r="L152" s="101"/>
      <c r="M152" s="102" t="str">
        <f>IF(L152="","",VLOOKUP(L152,データ２!$A$2:$B$92,2))</f>
        <v/>
      </c>
      <c r="N152" s="101"/>
      <c r="O152" s="102" t="str">
        <f>IF(N152="","",VLOOKUP(N152,データ２!$A$2:$B$92,2))</f>
        <v/>
      </c>
      <c r="P152" s="103"/>
      <c r="Q152" s="104"/>
      <c r="R152" s="103"/>
      <c r="S152" s="104"/>
      <c r="T152" s="112"/>
      <c r="U152" s="112"/>
      <c r="W152" s="103"/>
      <c r="X152" s="104"/>
      <c r="Y152" s="103"/>
      <c r="Z152" s="104"/>
      <c r="AA152" s="103"/>
      <c r="AB152" s="104"/>
      <c r="AC152" s="103"/>
      <c r="AD152" s="104"/>
    </row>
    <row r="153" spans="1:30" ht="13.5" customHeight="1">
      <c r="A153" s="105" t="s">
        <v>15</v>
      </c>
      <c r="B153" s="106"/>
      <c r="C153" s="105" t="s">
        <v>15</v>
      </c>
      <c r="D153" s="106"/>
      <c r="E153" s="107"/>
      <c r="G153" s="107"/>
      <c r="I153" s="112"/>
      <c r="J153" s="112"/>
      <c r="L153" s="105" t="s">
        <v>15</v>
      </c>
      <c r="M153" s="106"/>
      <c r="N153" s="105" t="s">
        <v>15</v>
      </c>
      <c r="O153" s="106"/>
      <c r="P153" s="107"/>
      <c r="R153" s="107"/>
      <c r="T153" s="112"/>
      <c r="U153" s="112"/>
      <c r="W153" s="107"/>
      <c r="Y153" s="107"/>
      <c r="AA153" s="107"/>
      <c r="AC153" s="107"/>
    </row>
    <row r="154" spans="1:30" ht="13.5" customHeight="1">
      <c r="A154" s="108"/>
      <c r="B154" s="109" t="str">
        <f>IF(A154="","",VLOOKUP(A154,データ２!$A$2:$B$92,2))</f>
        <v/>
      </c>
      <c r="C154" s="108"/>
      <c r="D154" s="109" t="str">
        <f>IF(C154="","",VLOOKUP(C154,データ２!$A$2:$B$92,2))</f>
        <v/>
      </c>
      <c r="E154" s="103"/>
      <c r="F154" s="104"/>
      <c r="G154" s="103"/>
      <c r="H154" s="104"/>
      <c r="I154" s="112"/>
      <c r="J154" s="112"/>
      <c r="L154" s="108"/>
      <c r="M154" s="109" t="str">
        <f>IF(L154="","",VLOOKUP(L154,データ２!$A$2:$B$92,2))</f>
        <v/>
      </c>
      <c r="N154" s="108"/>
      <c r="O154" s="109" t="str">
        <f>IF(N154="","",VLOOKUP(N154,データ２!$A$2:$B$92,2))</f>
        <v/>
      </c>
      <c r="P154" s="103"/>
      <c r="Q154" s="104"/>
      <c r="R154" s="103"/>
      <c r="S154" s="104"/>
      <c r="T154" s="112"/>
      <c r="U154" s="112"/>
      <c r="W154" s="103"/>
      <c r="X154" s="104"/>
      <c r="Y154" s="103"/>
      <c r="Z154" s="104"/>
      <c r="AA154" s="103"/>
      <c r="AB154" s="104"/>
      <c r="AC154" s="103"/>
      <c r="AD154" s="104"/>
    </row>
    <row r="155" spans="1:30" ht="13.5" customHeight="1">
      <c r="A155" s="149" t="s">
        <v>6</v>
      </c>
      <c r="B155" s="150"/>
      <c r="C155" s="149" t="s">
        <v>6</v>
      </c>
      <c r="D155" s="150"/>
      <c r="I155" s="112"/>
      <c r="J155" s="112"/>
      <c r="L155" s="149" t="s">
        <v>6</v>
      </c>
      <c r="M155" s="150"/>
      <c r="N155" s="149" t="s">
        <v>6</v>
      </c>
      <c r="O155" s="150"/>
      <c r="W155" s="113"/>
      <c r="X155" s="113"/>
      <c r="Y155" s="113"/>
      <c r="Z155" s="113"/>
      <c r="AA155" s="113"/>
      <c r="AB155" s="113"/>
    </row>
    <row r="156" spans="1:30" ht="13.5" customHeight="1"/>
    <row r="157" spans="1:30" ht="14.25" customHeight="1">
      <c r="A157" s="91" t="s">
        <v>52</v>
      </c>
      <c r="E157" s="91"/>
      <c r="I157" s="91"/>
      <c r="L157" s="91" t="s">
        <v>70</v>
      </c>
      <c r="P157" s="91"/>
      <c r="U157" s="110"/>
      <c r="W157" s="91"/>
      <c r="AA157" s="91"/>
    </row>
    <row r="158" spans="1:30" ht="13.5" customHeight="1">
      <c r="A158" s="92">
        <v>0.375</v>
      </c>
      <c r="B158" s="93"/>
      <c r="C158" s="93">
        <v>0.45833333333333331</v>
      </c>
      <c r="D158" s="93"/>
      <c r="E158" s="94">
        <v>0.54166666666666663</v>
      </c>
      <c r="F158" s="95"/>
      <c r="G158" s="94">
        <v>0.625</v>
      </c>
      <c r="H158" s="96">
        <v>0.75</v>
      </c>
      <c r="I158" s="97"/>
      <c r="J158" s="98"/>
      <c r="L158" s="92">
        <v>0.33333333333333331</v>
      </c>
      <c r="M158" s="93"/>
      <c r="N158" s="93">
        <v>0.54166666666666663</v>
      </c>
      <c r="O158" s="118">
        <v>0.70833333333333337</v>
      </c>
      <c r="P158" s="99"/>
      <c r="Q158" s="100"/>
      <c r="R158" s="99"/>
      <c r="S158" s="100"/>
      <c r="T158" s="97"/>
      <c r="U158" s="97"/>
      <c r="W158" s="97"/>
      <c r="X158" s="97"/>
      <c r="Y158" s="97"/>
      <c r="Z158" s="97"/>
      <c r="AA158" s="99"/>
      <c r="AB158" s="100"/>
      <c r="AC158" s="99"/>
      <c r="AD158" s="100"/>
    </row>
    <row r="159" spans="1:30" ht="13.5" customHeight="1">
      <c r="A159" s="151" t="s">
        <v>56</v>
      </c>
      <c r="B159" s="152"/>
      <c r="C159" s="101"/>
      <c r="D159" s="102" t="str">
        <f>IF(C159="","",VLOOKUP(C159,データ２!$A$2:$B$92,2))</f>
        <v/>
      </c>
      <c r="E159" s="101"/>
      <c r="F159" s="102" t="str">
        <f>IF(E159="","",VLOOKUP(E159,データ２!$A$2:$B$92,2))</f>
        <v/>
      </c>
      <c r="G159" s="101"/>
      <c r="H159" s="102" t="str">
        <f>IF(G159="","",VLOOKUP(G159,データ２!$A$2:$B$92,2))</f>
        <v/>
      </c>
      <c r="I159" s="103"/>
      <c r="J159" s="104"/>
      <c r="L159" s="101"/>
      <c r="M159" s="102" t="str">
        <f>IF(L159="","",VLOOKUP(L159,データ２!$A$2:$B$92,2))</f>
        <v/>
      </c>
      <c r="N159" s="101"/>
      <c r="O159" s="102" t="str">
        <f>IF(N159="","",VLOOKUP(N159,データ２!$A$2:$B$92,2))</f>
        <v/>
      </c>
      <c r="P159" s="103"/>
      <c r="Q159" s="104"/>
      <c r="R159" s="103"/>
      <c r="S159" s="104"/>
      <c r="T159" s="112"/>
      <c r="U159" s="112"/>
      <c r="W159" s="103"/>
      <c r="X159" s="104"/>
      <c r="Y159" s="103"/>
      <c r="Z159" s="104"/>
      <c r="AA159" s="103"/>
      <c r="AB159" s="104"/>
      <c r="AC159" s="103"/>
      <c r="AD159" s="104"/>
    </row>
    <row r="160" spans="1:30" ht="13.5" customHeight="1">
      <c r="A160" s="153"/>
      <c r="B160" s="154"/>
      <c r="C160" s="105"/>
      <c r="D160" s="106"/>
      <c r="E160" s="105"/>
      <c r="F160" s="106"/>
      <c r="G160" s="105"/>
      <c r="H160" s="106"/>
      <c r="I160" s="107"/>
      <c r="L160" s="105" t="s">
        <v>15</v>
      </c>
      <c r="M160" s="106"/>
      <c r="N160" s="105" t="s">
        <v>15</v>
      </c>
      <c r="O160" s="106"/>
      <c r="P160" s="107"/>
      <c r="R160" s="107"/>
      <c r="T160" s="112"/>
      <c r="U160" s="112"/>
      <c r="W160" s="107"/>
      <c r="Y160" s="107"/>
      <c r="AA160" s="107"/>
      <c r="AC160" s="107"/>
    </row>
    <row r="161" spans="1:30" ht="13.5" customHeight="1">
      <c r="A161" s="153"/>
      <c r="B161" s="154"/>
      <c r="C161" s="108"/>
      <c r="D161" s="109" t="str">
        <f>IF(C161="","",VLOOKUP(C161,データ２!$A$2:$B$92,2))</f>
        <v/>
      </c>
      <c r="E161" s="108"/>
      <c r="F161" s="109" t="str">
        <f>IF(E161="","",VLOOKUP(E161,データ２!$A$2:$B$92,2))</f>
        <v/>
      </c>
      <c r="G161" s="108"/>
      <c r="H161" s="109" t="str">
        <f>IF(G161="","",VLOOKUP(G161,データ２!$A$2:$B$92,2))</f>
        <v/>
      </c>
      <c r="I161" s="103"/>
      <c r="J161" s="104"/>
      <c r="L161" s="108"/>
      <c r="M161" s="109" t="str">
        <f>IF(L161="","",VLOOKUP(L161,データ２!$A$2:$B$92,2))</f>
        <v/>
      </c>
      <c r="N161" s="108"/>
      <c r="O161" s="109" t="str">
        <f>IF(N161="","",VLOOKUP(N161,データ２!$A$2:$B$92,2))</f>
        <v/>
      </c>
      <c r="P161" s="103"/>
      <c r="Q161" s="104"/>
      <c r="R161" s="103"/>
      <c r="S161" s="104"/>
      <c r="T161" s="112"/>
      <c r="U161" s="112"/>
      <c r="W161" s="103"/>
      <c r="X161" s="104"/>
      <c r="Y161" s="103"/>
      <c r="Z161" s="104"/>
      <c r="AA161" s="103"/>
      <c r="AB161" s="104"/>
      <c r="AC161" s="103"/>
      <c r="AD161" s="104"/>
    </row>
    <row r="162" spans="1:30" ht="13.5" customHeight="1">
      <c r="A162" s="155"/>
      <c r="B162" s="156"/>
      <c r="C162" s="149" t="s">
        <v>6</v>
      </c>
      <c r="D162" s="150"/>
      <c r="E162" s="149" t="s">
        <v>6</v>
      </c>
      <c r="F162" s="150"/>
      <c r="G162" s="149" t="s">
        <v>6</v>
      </c>
      <c r="H162" s="150"/>
      <c r="L162" s="149" t="s">
        <v>6</v>
      </c>
      <c r="M162" s="150"/>
      <c r="N162" s="149" t="s">
        <v>6</v>
      </c>
      <c r="O162" s="150"/>
      <c r="Q162" s="119"/>
      <c r="S162" s="119"/>
    </row>
    <row r="163" spans="1:30" ht="13.5" customHeight="1">
      <c r="L163" s="91"/>
      <c r="P163" s="91"/>
      <c r="W163" s="91"/>
      <c r="AA163" s="91"/>
    </row>
    <row r="164" spans="1:30" ht="13.5" customHeight="1">
      <c r="A164" s="91" t="s">
        <v>53</v>
      </c>
      <c r="E164" s="91"/>
      <c r="J164" s="110"/>
      <c r="L164" s="91"/>
      <c r="P164" s="91"/>
      <c r="T164" s="91"/>
      <c r="W164" s="91"/>
      <c r="AA164" s="91"/>
    </row>
    <row r="165" spans="1:30" ht="13.5" customHeight="1">
      <c r="A165" s="92">
        <v>0.375</v>
      </c>
      <c r="B165" s="93"/>
      <c r="C165" s="93">
        <v>0.45833333333333331</v>
      </c>
      <c r="D165" s="93"/>
      <c r="E165" s="94">
        <v>0.54166666666666663</v>
      </c>
      <c r="F165" s="95"/>
      <c r="G165" s="94">
        <v>0.625</v>
      </c>
      <c r="H165" s="96">
        <v>0.75</v>
      </c>
      <c r="I165" s="97"/>
      <c r="J165" s="98"/>
      <c r="L165" s="97"/>
      <c r="M165" s="97"/>
      <c r="N165" s="97"/>
      <c r="O165" s="97"/>
      <c r="P165" s="99"/>
      <c r="Q165" s="100"/>
      <c r="R165" s="97"/>
      <c r="S165" s="98"/>
      <c r="T165" s="97"/>
      <c r="U165" s="97"/>
      <c r="W165" s="97"/>
      <c r="X165" s="97"/>
      <c r="Y165" s="97"/>
      <c r="Z165" s="97"/>
      <c r="AA165" s="99"/>
      <c r="AB165" s="100"/>
      <c r="AC165" s="99"/>
      <c r="AD165" s="100"/>
    </row>
    <row r="166" spans="1:30" ht="13.5" customHeight="1">
      <c r="A166" s="151" t="s">
        <v>56</v>
      </c>
      <c r="B166" s="152"/>
      <c r="C166" s="151" t="s">
        <v>56</v>
      </c>
      <c r="D166" s="152"/>
      <c r="E166" s="101"/>
      <c r="F166" s="102" t="str">
        <f>IF(E166="","",VLOOKUP(E166,データ２!$A$2:$B$92,2))</f>
        <v/>
      </c>
      <c r="G166" s="101"/>
      <c r="H166" s="102" t="str">
        <f>IF(G166="","",VLOOKUP(G166,データ２!$A$2:$B$92,2))</f>
        <v/>
      </c>
      <c r="I166" s="111"/>
      <c r="J166" s="112"/>
      <c r="L166" s="103"/>
      <c r="M166" s="104"/>
      <c r="N166" s="103"/>
      <c r="O166" s="104"/>
      <c r="P166" s="103"/>
      <c r="Q166" s="104"/>
      <c r="R166" s="103"/>
      <c r="S166" s="104"/>
      <c r="T166" s="112"/>
      <c r="U166" s="112"/>
      <c r="W166" s="103"/>
      <c r="X166" s="104"/>
      <c r="Y166" s="103"/>
      <c r="Z166" s="104"/>
      <c r="AA166" s="103"/>
      <c r="AB166" s="104"/>
      <c r="AC166" s="103"/>
      <c r="AD166" s="104"/>
    </row>
    <row r="167" spans="1:30" ht="13.5" customHeight="1">
      <c r="A167" s="153"/>
      <c r="B167" s="154"/>
      <c r="C167" s="153"/>
      <c r="D167" s="154"/>
      <c r="E167" s="105"/>
      <c r="F167" s="106"/>
      <c r="G167" s="105"/>
      <c r="H167" s="106"/>
      <c r="I167" s="112"/>
      <c r="J167" s="112"/>
      <c r="L167" s="107"/>
      <c r="N167" s="107"/>
      <c r="P167" s="107"/>
      <c r="R167" s="107"/>
      <c r="T167" s="112"/>
      <c r="U167" s="112"/>
      <c r="W167" s="107"/>
      <c r="Y167" s="107"/>
      <c r="AA167" s="107"/>
      <c r="AC167" s="107"/>
    </row>
    <row r="168" spans="1:30" ht="13.5" customHeight="1">
      <c r="A168" s="153"/>
      <c r="B168" s="154"/>
      <c r="C168" s="153"/>
      <c r="D168" s="154"/>
      <c r="E168" s="108"/>
      <c r="F168" s="109" t="str">
        <f>IF(E168="","",VLOOKUP(E168,データ２!$A$2:$B$92,2))</f>
        <v/>
      </c>
      <c r="G168" s="108"/>
      <c r="H168" s="109" t="str">
        <f>IF(G168="","",VLOOKUP(G168,データ２!$A$2:$B$92,2))</f>
        <v/>
      </c>
      <c r="I168" s="112"/>
      <c r="J168" s="112"/>
      <c r="L168" s="103"/>
      <c r="M168" s="104"/>
      <c r="N168" s="103"/>
      <c r="O168" s="104"/>
      <c r="P168" s="103"/>
      <c r="Q168" s="104"/>
      <c r="R168" s="103"/>
      <c r="S168" s="104"/>
      <c r="T168" s="112"/>
      <c r="U168" s="112"/>
      <c r="W168" s="103"/>
      <c r="X168" s="104"/>
      <c r="Y168" s="103"/>
      <c r="Z168" s="104"/>
      <c r="AA168" s="103"/>
      <c r="AB168" s="104"/>
      <c r="AC168" s="103"/>
      <c r="AD168" s="104"/>
    </row>
    <row r="169" spans="1:30" ht="13.5" customHeight="1">
      <c r="A169" s="155"/>
      <c r="B169" s="156"/>
      <c r="C169" s="155"/>
      <c r="D169" s="156"/>
      <c r="E169" s="149" t="s">
        <v>6</v>
      </c>
      <c r="F169" s="150"/>
      <c r="G169" s="149" t="s">
        <v>6</v>
      </c>
      <c r="H169" s="150"/>
      <c r="I169" s="112"/>
      <c r="J169" s="112"/>
      <c r="W169" s="113"/>
      <c r="X169" s="113"/>
      <c r="Y169" s="113"/>
      <c r="Z169" s="113"/>
      <c r="AA169" s="113"/>
      <c r="AB169" s="113"/>
    </row>
    <row r="170" spans="1:30" ht="13.5" customHeight="1"/>
    <row r="171" spans="1:30" ht="14.25" customHeight="1">
      <c r="A171" s="91" t="s">
        <v>67</v>
      </c>
      <c r="E171" s="91"/>
      <c r="J171" s="110"/>
      <c r="L171" s="91"/>
      <c r="P171" s="91"/>
      <c r="U171" s="110"/>
      <c r="W171" s="91"/>
      <c r="AA171" s="91"/>
    </row>
    <row r="172" spans="1:30" ht="13.5" customHeight="1">
      <c r="A172" s="92">
        <v>0.375</v>
      </c>
      <c r="B172" s="93"/>
      <c r="C172" s="93">
        <v>0.45833333333333331</v>
      </c>
      <c r="D172" s="93"/>
      <c r="E172" s="94">
        <v>0.54166666666666663</v>
      </c>
      <c r="F172" s="95"/>
      <c r="G172" s="94">
        <v>0.625</v>
      </c>
      <c r="H172" s="96">
        <v>0.70833333333333337</v>
      </c>
      <c r="I172" s="97"/>
      <c r="J172" s="98"/>
      <c r="L172" s="97"/>
      <c r="M172" s="97"/>
      <c r="N172" s="97"/>
      <c r="O172" s="97"/>
      <c r="P172" s="99"/>
      <c r="Q172" s="100"/>
      <c r="R172" s="97"/>
      <c r="S172" s="98"/>
      <c r="T172" s="97"/>
      <c r="U172" s="97"/>
      <c r="W172" s="97"/>
      <c r="X172" s="97"/>
      <c r="Y172" s="97"/>
      <c r="Z172" s="97"/>
      <c r="AA172" s="99"/>
      <c r="AB172" s="100"/>
      <c r="AC172" s="99"/>
      <c r="AD172" s="100"/>
    </row>
    <row r="173" spans="1:30" ht="13.5" customHeight="1">
      <c r="A173" s="101"/>
      <c r="B173" s="102" t="str">
        <f>IF(A173="","",VLOOKUP(A173,データ２!$A$2:$B$92,2))</f>
        <v/>
      </c>
      <c r="C173" s="101"/>
      <c r="D173" s="102" t="str">
        <f>IF(C173="","",VLOOKUP(C173,データ２!$A$2:$B$92,2))</f>
        <v/>
      </c>
      <c r="E173" s="101"/>
      <c r="F173" s="102" t="str">
        <f>IF(E173="","",VLOOKUP(E173,データ２!$A$2:$B$92,2))</f>
        <v/>
      </c>
      <c r="G173" s="101"/>
      <c r="H173" s="102" t="str">
        <f>IF(G173="","",VLOOKUP(G173,データ２!$A$2:$B$92,2))</f>
        <v/>
      </c>
      <c r="I173" s="111"/>
      <c r="J173" s="112"/>
      <c r="L173" s="103"/>
      <c r="M173" s="104"/>
      <c r="N173" s="103"/>
      <c r="O173" s="104"/>
      <c r="P173" s="103"/>
      <c r="Q173" s="104"/>
      <c r="R173" s="103"/>
      <c r="S173" s="104"/>
      <c r="T173" s="112"/>
      <c r="U173" s="112"/>
      <c r="W173" s="103"/>
      <c r="X173" s="104"/>
      <c r="Y173" s="103"/>
      <c r="Z173" s="104"/>
      <c r="AA173" s="103"/>
      <c r="AB173" s="104"/>
      <c r="AC173" s="103"/>
      <c r="AD173" s="104"/>
    </row>
    <row r="174" spans="1:30" ht="13.5" customHeight="1">
      <c r="A174" s="105" t="s">
        <v>85</v>
      </c>
      <c r="B174" s="106"/>
      <c r="C174" s="105" t="s">
        <v>85</v>
      </c>
      <c r="D174" s="106"/>
      <c r="E174" s="105" t="s">
        <v>85</v>
      </c>
      <c r="F174" s="106"/>
      <c r="G174" s="105" t="s">
        <v>85</v>
      </c>
      <c r="H174" s="106"/>
      <c r="I174" s="112"/>
      <c r="J174" s="112"/>
      <c r="L174" s="107"/>
      <c r="N174" s="107"/>
      <c r="P174" s="107"/>
      <c r="R174" s="107"/>
      <c r="T174" s="112"/>
      <c r="U174" s="112"/>
      <c r="W174" s="107"/>
      <c r="Y174" s="107"/>
      <c r="AA174" s="107"/>
      <c r="AC174" s="107"/>
    </row>
    <row r="175" spans="1:30" ht="13.5" customHeight="1">
      <c r="A175" s="108"/>
      <c r="B175" s="109" t="str">
        <f>IF(A175="","",VLOOKUP(A175,データ２!$A$2:$B$92,2))</f>
        <v/>
      </c>
      <c r="C175" s="108"/>
      <c r="D175" s="109" t="str">
        <f>IF(C175="","",VLOOKUP(C175,データ２!$A$2:$B$92,2))</f>
        <v/>
      </c>
      <c r="E175" s="108"/>
      <c r="F175" s="109" t="str">
        <f>IF(E175="","",VLOOKUP(E175,データ２!$A$2:$B$92,2))</f>
        <v/>
      </c>
      <c r="G175" s="108"/>
      <c r="H175" s="109" t="str">
        <f>IF(G175="","",VLOOKUP(G175,データ２!$A$2:$B$92,2))</f>
        <v/>
      </c>
      <c r="I175" s="112"/>
      <c r="J175" s="112"/>
      <c r="L175" s="103"/>
      <c r="M175" s="104"/>
      <c r="N175" s="103"/>
      <c r="O175" s="104"/>
      <c r="P175" s="103"/>
      <c r="Q175" s="104"/>
      <c r="R175" s="103"/>
      <c r="S175" s="104"/>
      <c r="T175" s="112"/>
      <c r="U175" s="112"/>
      <c r="W175" s="103"/>
      <c r="X175" s="104"/>
      <c r="Y175" s="103"/>
      <c r="Z175" s="104"/>
      <c r="AA175" s="103"/>
      <c r="AB175" s="104"/>
      <c r="AC175" s="103"/>
      <c r="AD175" s="104"/>
    </row>
    <row r="176" spans="1:30" ht="13.5" customHeight="1">
      <c r="A176" s="116" t="s">
        <v>84</v>
      </c>
      <c r="B176" s="117"/>
      <c r="C176" s="116" t="s">
        <v>84</v>
      </c>
      <c r="D176" s="117"/>
      <c r="E176" s="116" t="s">
        <v>84</v>
      </c>
      <c r="F176" s="117"/>
      <c r="G176" s="116" t="s">
        <v>84</v>
      </c>
      <c r="H176" s="117"/>
      <c r="I176" s="112"/>
      <c r="J176" s="112"/>
    </row>
    <row r="177" spans="9:30" ht="13.5" customHeight="1">
      <c r="L177" s="91"/>
      <c r="P177" s="91"/>
      <c r="W177" s="91"/>
      <c r="AA177" s="91"/>
    </row>
    <row r="178" spans="9:30" ht="13.5" customHeight="1">
      <c r="J178" s="110"/>
      <c r="L178" s="91"/>
      <c r="P178" s="91"/>
      <c r="T178" s="91"/>
      <c r="W178" s="91"/>
      <c r="AA178" s="91"/>
    </row>
    <row r="179" spans="9:30" ht="13.5" customHeight="1">
      <c r="I179" s="97"/>
      <c r="J179" s="98"/>
      <c r="L179" s="97"/>
      <c r="M179" s="97"/>
      <c r="N179" s="97"/>
      <c r="O179" s="97"/>
      <c r="P179" s="99"/>
      <c r="Q179" s="100"/>
      <c r="R179" s="97"/>
      <c r="S179" s="98"/>
      <c r="T179" s="97"/>
      <c r="U179" s="97"/>
      <c r="W179" s="97"/>
      <c r="X179" s="97"/>
      <c r="Y179" s="97"/>
      <c r="Z179" s="97"/>
      <c r="AA179" s="99"/>
      <c r="AB179" s="100"/>
      <c r="AC179" s="99"/>
      <c r="AD179" s="100"/>
    </row>
    <row r="180" spans="9:30" ht="13.5" customHeight="1">
      <c r="I180" s="111"/>
      <c r="J180" s="112"/>
      <c r="L180" s="103"/>
      <c r="M180" s="104"/>
      <c r="N180" s="103"/>
      <c r="O180" s="104"/>
      <c r="P180" s="103"/>
      <c r="Q180" s="104"/>
      <c r="R180" s="103"/>
      <c r="S180" s="104"/>
      <c r="T180" s="112"/>
      <c r="U180" s="112"/>
      <c r="W180" s="103"/>
      <c r="X180" s="104"/>
      <c r="Y180" s="103"/>
      <c r="Z180" s="104"/>
      <c r="AA180" s="103"/>
      <c r="AB180" s="104"/>
      <c r="AC180" s="103"/>
      <c r="AD180" s="104"/>
    </row>
    <row r="181" spans="9:30" ht="13.5" customHeight="1">
      <c r="I181" s="112"/>
      <c r="J181" s="112"/>
      <c r="L181" s="107"/>
      <c r="N181" s="107"/>
      <c r="P181" s="107"/>
      <c r="R181" s="107"/>
      <c r="T181" s="112"/>
      <c r="U181" s="112"/>
      <c r="W181" s="107"/>
      <c r="Y181" s="107"/>
      <c r="AA181" s="107"/>
      <c r="AC181" s="107"/>
    </row>
    <row r="182" spans="9:30" ht="13.5" customHeight="1">
      <c r="I182" s="112"/>
      <c r="J182" s="112"/>
      <c r="L182" s="103"/>
      <c r="M182" s="104"/>
      <c r="N182" s="103"/>
      <c r="O182" s="104"/>
      <c r="P182" s="103"/>
      <c r="Q182" s="104"/>
      <c r="R182" s="103"/>
      <c r="S182" s="104"/>
      <c r="T182" s="112"/>
      <c r="U182" s="112"/>
      <c r="W182" s="103"/>
      <c r="X182" s="104"/>
      <c r="Y182" s="103"/>
      <c r="Z182" s="104"/>
      <c r="AA182" s="103"/>
      <c r="AB182" s="104"/>
      <c r="AC182" s="103"/>
      <c r="AD182" s="104"/>
    </row>
    <row r="183" spans="9:30" ht="13.5" customHeight="1">
      <c r="I183" s="112"/>
      <c r="J183" s="112"/>
      <c r="W183" s="113"/>
      <c r="X183" s="113"/>
      <c r="Y183" s="113"/>
      <c r="Z183" s="113"/>
      <c r="AA183" s="113"/>
      <c r="AB183" s="113"/>
    </row>
    <row r="184" spans="9:30" ht="13.5" customHeight="1"/>
    <row r="185" spans="9:30" ht="14.25" customHeight="1">
      <c r="I185" s="91"/>
      <c r="L185" s="91"/>
      <c r="P185" s="91"/>
      <c r="U185" s="110"/>
      <c r="W185" s="91"/>
      <c r="AA185" s="91"/>
    </row>
    <row r="186" spans="9:30" ht="13.5" customHeight="1">
      <c r="I186" s="97"/>
      <c r="J186" s="98"/>
      <c r="L186" s="97"/>
      <c r="M186" s="97"/>
      <c r="N186" s="97"/>
      <c r="O186" s="97"/>
      <c r="P186" s="99"/>
      <c r="Q186" s="100"/>
      <c r="R186" s="97"/>
      <c r="S186" s="98"/>
      <c r="T186" s="97"/>
      <c r="U186" s="97"/>
      <c r="W186" s="97"/>
      <c r="X186" s="97"/>
      <c r="Y186" s="97"/>
      <c r="Z186" s="97"/>
      <c r="AA186" s="99"/>
      <c r="AB186" s="100"/>
      <c r="AC186" s="99"/>
      <c r="AD186" s="100"/>
    </row>
    <row r="187" spans="9:30" ht="13.5" customHeight="1">
      <c r="I187" s="103"/>
      <c r="J187" s="104"/>
      <c r="L187" s="103"/>
      <c r="M187" s="104"/>
      <c r="N187" s="103"/>
      <c r="O187" s="104"/>
      <c r="P187" s="103"/>
      <c r="Q187" s="104"/>
      <c r="R187" s="103"/>
      <c r="S187" s="104"/>
      <c r="T187" s="112"/>
      <c r="U187" s="112"/>
      <c r="W187" s="103"/>
      <c r="X187" s="104"/>
      <c r="Y187" s="103"/>
      <c r="Z187" s="104"/>
      <c r="AA187" s="103"/>
      <c r="AB187" s="104"/>
      <c r="AC187" s="103"/>
      <c r="AD187" s="104"/>
    </row>
    <row r="188" spans="9:30" ht="13.5" customHeight="1">
      <c r="I188" s="107"/>
      <c r="L188" s="107"/>
      <c r="N188" s="107"/>
      <c r="P188" s="107"/>
      <c r="R188" s="107"/>
      <c r="T188" s="112"/>
      <c r="U188" s="112"/>
      <c r="W188" s="107"/>
      <c r="Y188" s="107"/>
      <c r="AA188" s="107"/>
      <c r="AC188" s="107"/>
    </row>
    <row r="189" spans="9:30" ht="13.5" customHeight="1">
      <c r="I189" s="103"/>
      <c r="J189" s="104"/>
      <c r="L189" s="103"/>
      <c r="M189" s="104"/>
      <c r="N189" s="103"/>
      <c r="O189" s="104"/>
      <c r="P189" s="103"/>
      <c r="Q189" s="104"/>
      <c r="R189" s="103"/>
      <c r="S189" s="104"/>
      <c r="T189" s="112"/>
      <c r="U189" s="112"/>
      <c r="W189" s="103"/>
      <c r="X189" s="104"/>
      <c r="Y189" s="103"/>
      <c r="Z189" s="104"/>
      <c r="AA189" s="103"/>
      <c r="AB189" s="104"/>
      <c r="AC189" s="103"/>
      <c r="AD189" s="104"/>
    </row>
    <row r="190" spans="9:30" ht="13.5" customHeight="1"/>
    <row r="191" spans="9:30" ht="13.5" customHeight="1">
      <c r="L191" s="91"/>
      <c r="P191" s="91"/>
      <c r="W191" s="91"/>
      <c r="AA191" s="91"/>
    </row>
    <row r="192" spans="9:30" ht="13.5" customHeight="1">
      <c r="J192" s="110"/>
      <c r="L192" s="91"/>
      <c r="P192" s="91"/>
      <c r="T192" s="91"/>
      <c r="W192" s="91"/>
      <c r="AA192" s="91"/>
    </row>
    <row r="193" spans="9:30" ht="13.5" customHeight="1">
      <c r="I193" s="97"/>
      <c r="J193" s="98"/>
      <c r="L193" s="97"/>
      <c r="M193" s="97"/>
      <c r="N193" s="97"/>
      <c r="O193" s="97"/>
      <c r="P193" s="99"/>
      <c r="Q193" s="100"/>
      <c r="R193" s="97"/>
      <c r="S193" s="98"/>
      <c r="T193" s="97"/>
      <c r="U193" s="97"/>
      <c r="W193" s="97"/>
      <c r="X193" s="97"/>
      <c r="Y193" s="97"/>
      <c r="Z193" s="97"/>
      <c r="AA193" s="99"/>
      <c r="AB193" s="100"/>
      <c r="AC193" s="99"/>
      <c r="AD193" s="100"/>
    </row>
    <row r="194" spans="9:30" ht="13.5" customHeight="1">
      <c r="I194" s="111"/>
      <c r="J194" s="112"/>
      <c r="L194" s="103"/>
      <c r="M194" s="104"/>
      <c r="N194" s="103"/>
      <c r="O194" s="104"/>
      <c r="P194" s="103"/>
      <c r="Q194" s="104"/>
      <c r="R194" s="103"/>
      <c r="S194" s="104"/>
      <c r="T194" s="112"/>
      <c r="U194" s="112"/>
      <c r="W194" s="103"/>
      <c r="X194" s="104"/>
      <c r="Y194" s="103"/>
      <c r="Z194" s="104"/>
      <c r="AA194" s="103"/>
      <c r="AB194" s="104"/>
      <c r="AC194" s="103"/>
      <c r="AD194" s="104"/>
    </row>
    <row r="195" spans="9:30" ht="13.5" customHeight="1">
      <c r="I195" s="112"/>
      <c r="J195" s="112"/>
      <c r="L195" s="107"/>
      <c r="N195" s="107"/>
      <c r="P195" s="107"/>
      <c r="R195" s="107"/>
      <c r="T195" s="112"/>
      <c r="U195" s="112"/>
      <c r="W195" s="107"/>
      <c r="Y195" s="107"/>
      <c r="AA195" s="107"/>
      <c r="AC195" s="107"/>
    </row>
    <row r="196" spans="9:30" ht="13.5" customHeight="1">
      <c r="I196" s="112"/>
      <c r="J196" s="112"/>
      <c r="L196" s="103"/>
      <c r="M196" s="104"/>
      <c r="N196" s="103"/>
      <c r="O196" s="104"/>
      <c r="P196" s="103"/>
      <c r="Q196" s="104"/>
      <c r="R196" s="103"/>
      <c r="S196" s="104"/>
      <c r="T196" s="112"/>
      <c r="U196" s="112"/>
      <c r="W196" s="103"/>
      <c r="X196" s="104"/>
      <c r="Y196" s="103"/>
      <c r="Z196" s="104"/>
      <c r="AA196" s="103"/>
      <c r="AB196" s="104"/>
      <c r="AC196" s="103"/>
      <c r="AD196" s="104"/>
    </row>
    <row r="197" spans="9:30" ht="13.5" customHeight="1">
      <c r="I197" s="112"/>
      <c r="J197" s="112"/>
      <c r="W197" s="113"/>
      <c r="X197" s="113"/>
      <c r="Y197" s="113"/>
      <c r="Z197" s="113"/>
      <c r="AA197" s="113"/>
      <c r="AB197" s="113"/>
    </row>
    <row r="198" spans="9:30" ht="13.5" customHeight="1"/>
    <row r="199" spans="9:30" ht="14.25" customHeight="1">
      <c r="J199" s="110"/>
      <c r="L199" s="91"/>
      <c r="P199" s="91"/>
      <c r="U199" s="110"/>
      <c r="W199" s="91"/>
      <c r="AA199" s="91"/>
    </row>
    <row r="200" spans="9:30" ht="13.5" customHeight="1">
      <c r="I200" s="97"/>
      <c r="J200" s="98"/>
      <c r="L200" s="97"/>
      <c r="M200" s="97"/>
      <c r="N200" s="97"/>
      <c r="O200" s="97"/>
      <c r="P200" s="99"/>
      <c r="Q200" s="100"/>
      <c r="R200" s="97"/>
      <c r="S200" s="98"/>
      <c r="T200" s="97"/>
      <c r="U200" s="97"/>
      <c r="W200" s="97"/>
      <c r="X200" s="97"/>
      <c r="Y200" s="97"/>
      <c r="Z200" s="97"/>
      <c r="AA200" s="99"/>
      <c r="AB200" s="100"/>
      <c r="AC200" s="99"/>
      <c r="AD200" s="100"/>
    </row>
    <row r="201" spans="9:30" ht="13.5" customHeight="1">
      <c r="I201" s="111"/>
      <c r="J201" s="112"/>
      <c r="L201" s="103"/>
      <c r="M201" s="104"/>
      <c r="N201" s="103"/>
      <c r="O201" s="104"/>
      <c r="P201" s="103"/>
      <c r="Q201" s="104"/>
      <c r="R201" s="103"/>
      <c r="S201" s="104"/>
      <c r="T201" s="112"/>
      <c r="U201" s="112"/>
      <c r="W201" s="103"/>
      <c r="X201" s="104"/>
      <c r="Y201" s="103"/>
      <c r="Z201" s="104"/>
      <c r="AA201" s="103"/>
      <c r="AB201" s="104"/>
      <c r="AC201" s="103"/>
      <c r="AD201" s="104"/>
    </row>
    <row r="202" spans="9:30" ht="13.5" customHeight="1">
      <c r="I202" s="112"/>
      <c r="J202" s="112"/>
      <c r="L202" s="107"/>
      <c r="N202" s="107"/>
      <c r="P202" s="107"/>
      <c r="R202" s="107"/>
      <c r="T202" s="112"/>
      <c r="U202" s="112"/>
      <c r="W202" s="107"/>
      <c r="Y202" s="107"/>
      <c r="AA202" s="107"/>
      <c r="AC202" s="107"/>
    </row>
    <row r="203" spans="9:30" ht="13.5" customHeight="1">
      <c r="I203" s="112"/>
      <c r="J203" s="112"/>
      <c r="L203" s="103"/>
      <c r="M203" s="104"/>
      <c r="N203" s="103"/>
      <c r="O203" s="104"/>
      <c r="P203" s="103"/>
      <c r="Q203" s="104"/>
      <c r="R203" s="103"/>
      <c r="S203" s="104"/>
      <c r="T203" s="112"/>
      <c r="U203" s="112"/>
      <c r="W203" s="103"/>
      <c r="X203" s="104"/>
      <c r="Y203" s="103"/>
      <c r="Z203" s="104"/>
      <c r="AA203" s="103"/>
      <c r="AB203" s="104"/>
      <c r="AC203" s="103"/>
      <c r="AD203" s="104"/>
    </row>
    <row r="204" spans="9:30" ht="13.5" customHeight="1">
      <c r="I204" s="112"/>
      <c r="J204" s="112"/>
    </row>
    <row r="205" spans="9:30" ht="13.5" customHeight="1">
      <c r="L205" s="91"/>
      <c r="P205" s="91"/>
      <c r="W205" s="91"/>
      <c r="AA205" s="91"/>
    </row>
    <row r="206" spans="9:30" ht="13.5" customHeight="1">
      <c r="J206" s="110"/>
      <c r="L206" s="91"/>
      <c r="P206" s="91"/>
      <c r="T206" s="91"/>
      <c r="W206" s="91"/>
      <c r="AA206" s="91"/>
    </row>
    <row r="207" spans="9:30" ht="13.5" customHeight="1">
      <c r="I207" s="97"/>
      <c r="J207" s="98"/>
      <c r="L207" s="97"/>
      <c r="M207" s="97"/>
      <c r="N207" s="97"/>
      <c r="O207" s="97"/>
      <c r="P207" s="99"/>
      <c r="Q207" s="100"/>
      <c r="R207" s="97"/>
      <c r="S207" s="98"/>
      <c r="T207" s="97"/>
      <c r="U207" s="97"/>
      <c r="W207" s="97"/>
      <c r="X207" s="97"/>
      <c r="Y207" s="97"/>
      <c r="Z207" s="97"/>
      <c r="AA207" s="99"/>
      <c r="AB207" s="100"/>
      <c r="AC207" s="99"/>
      <c r="AD207" s="100"/>
    </row>
    <row r="208" spans="9:30" ht="13.5" customHeight="1">
      <c r="I208" s="111"/>
      <c r="J208" s="112"/>
      <c r="L208" s="103"/>
      <c r="M208" s="104"/>
      <c r="N208" s="103"/>
      <c r="O208" s="104"/>
      <c r="P208" s="103"/>
      <c r="Q208" s="104"/>
      <c r="R208" s="103"/>
      <c r="S208" s="104"/>
      <c r="T208" s="112"/>
      <c r="U208" s="112"/>
      <c r="W208" s="103"/>
      <c r="X208" s="104"/>
      <c r="Y208" s="103"/>
      <c r="Z208" s="104"/>
      <c r="AA208" s="103"/>
      <c r="AB208" s="104"/>
      <c r="AC208" s="103"/>
      <c r="AD208" s="104"/>
    </row>
    <row r="209" spans="9:30" ht="13.5" customHeight="1">
      <c r="I209" s="112"/>
      <c r="J209" s="112"/>
      <c r="L209" s="107"/>
      <c r="N209" s="107"/>
      <c r="P209" s="107"/>
      <c r="R209" s="107"/>
      <c r="T209" s="112"/>
      <c r="U209" s="112"/>
      <c r="W209" s="107"/>
      <c r="Y209" s="107"/>
      <c r="AA209" s="107"/>
      <c r="AC209" s="107"/>
    </row>
    <row r="210" spans="9:30" ht="13.5" customHeight="1">
      <c r="I210" s="112"/>
      <c r="J210" s="112"/>
      <c r="L210" s="103"/>
      <c r="M210" s="104"/>
      <c r="N210" s="103"/>
      <c r="O210" s="104"/>
      <c r="P210" s="103"/>
      <c r="Q210" s="104"/>
      <c r="R210" s="103"/>
      <c r="S210" s="104"/>
      <c r="T210" s="112"/>
      <c r="U210" s="112"/>
      <c r="W210" s="103"/>
      <c r="X210" s="104"/>
      <c r="Y210" s="103"/>
      <c r="Z210" s="104"/>
      <c r="AA210" s="103"/>
      <c r="AB210" s="104"/>
      <c r="AC210" s="103"/>
      <c r="AD210" s="104"/>
    </row>
    <row r="211" spans="9:30" ht="13.5" customHeight="1">
      <c r="I211" s="112"/>
      <c r="J211" s="112"/>
      <c r="W211" s="113"/>
      <c r="X211" s="113"/>
      <c r="Y211" s="113"/>
      <c r="Z211" s="113"/>
      <c r="AA211" s="113"/>
      <c r="AB211" s="113"/>
    </row>
    <row r="212" spans="9:30" ht="13.5" customHeight="1"/>
    <row r="213" spans="9:30" ht="13.5" customHeight="1">
      <c r="J213" s="110"/>
      <c r="L213" s="91"/>
      <c r="P213" s="91"/>
      <c r="T213" s="91"/>
      <c r="W213" s="91"/>
      <c r="AA213" s="91"/>
    </row>
    <row r="214" spans="9:30" ht="13.5" customHeight="1">
      <c r="I214" s="97"/>
      <c r="J214" s="98"/>
      <c r="L214" s="97"/>
      <c r="M214" s="97"/>
      <c r="N214" s="97"/>
      <c r="O214" s="97"/>
      <c r="P214" s="99"/>
      <c r="Q214" s="100"/>
      <c r="R214" s="97"/>
      <c r="S214" s="98"/>
      <c r="T214" s="97"/>
      <c r="U214" s="97"/>
      <c r="W214" s="97"/>
      <c r="X214" s="97"/>
      <c r="Y214" s="97"/>
      <c r="Z214" s="97"/>
      <c r="AA214" s="99"/>
      <c r="AB214" s="100"/>
      <c r="AC214" s="99"/>
      <c r="AD214" s="100"/>
    </row>
    <row r="215" spans="9:30" ht="13.5" customHeight="1">
      <c r="I215" s="111"/>
      <c r="J215" s="112"/>
      <c r="L215" s="103"/>
      <c r="M215" s="104"/>
      <c r="N215" s="103"/>
      <c r="O215" s="104"/>
      <c r="P215" s="103"/>
      <c r="Q215" s="104"/>
      <c r="R215" s="103"/>
      <c r="S215" s="104"/>
      <c r="T215" s="112"/>
      <c r="U215" s="112"/>
      <c r="W215" s="103"/>
      <c r="X215" s="104"/>
      <c r="Y215" s="103"/>
      <c r="Z215" s="104"/>
      <c r="AA215" s="103"/>
      <c r="AB215" s="104"/>
      <c r="AC215" s="103"/>
      <c r="AD215" s="104"/>
    </row>
    <row r="216" spans="9:30" ht="13.5" customHeight="1">
      <c r="I216" s="112"/>
      <c r="J216" s="112"/>
      <c r="L216" s="107"/>
      <c r="N216" s="107"/>
      <c r="P216" s="107"/>
      <c r="R216" s="107"/>
      <c r="T216" s="112"/>
      <c r="U216" s="112"/>
      <c r="W216" s="107"/>
      <c r="Y216" s="107"/>
      <c r="AA216" s="107"/>
      <c r="AC216" s="107"/>
    </row>
    <row r="217" spans="9:30" ht="13.5" customHeight="1">
      <c r="I217" s="112"/>
      <c r="J217" s="112"/>
      <c r="L217" s="103"/>
      <c r="M217" s="104"/>
      <c r="N217" s="103"/>
      <c r="O217" s="104"/>
      <c r="P217" s="103"/>
      <c r="Q217" s="104"/>
      <c r="R217" s="103"/>
      <c r="S217" s="104"/>
      <c r="T217" s="112"/>
      <c r="U217" s="112"/>
      <c r="W217" s="103"/>
      <c r="X217" s="104"/>
      <c r="Y217" s="103"/>
      <c r="Z217" s="104"/>
      <c r="AA217" s="103"/>
      <c r="AB217" s="104"/>
      <c r="AC217" s="103"/>
      <c r="AD217" s="104"/>
    </row>
    <row r="218" spans="9:30" ht="13.5" customHeight="1">
      <c r="I218" s="112"/>
      <c r="J218" s="112"/>
      <c r="W218" s="113"/>
      <c r="X218" s="113"/>
      <c r="Y218" s="113"/>
      <c r="Z218" s="113"/>
      <c r="AA218" s="113"/>
      <c r="AB218" s="113"/>
    </row>
    <row r="219" spans="9:30" ht="14.45" customHeight="1"/>
  </sheetData>
  <mergeCells count="151">
    <mergeCell ref="R107:S110"/>
    <mergeCell ref="L162:M162"/>
    <mergeCell ref="N162:O162"/>
    <mergeCell ref="L96:M96"/>
    <mergeCell ref="N96:O96"/>
    <mergeCell ref="R96:S96"/>
    <mergeCell ref="T96:U96"/>
    <mergeCell ref="I82:J82"/>
    <mergeCell ref="T114:U117"/>
    <mergeCell ref="L127:M127"/>
    <mergeCell ref="N127:O127"/>
    <mergeCell ref="L155:M155"/>
    <mergeCell ref="N155:O155"/>
    <mergeCell ref="L145:M148"/>
    <mergeCell ref="P117:Q117"/>
    <mergeCell ref="L117:M117"/>
    <mergeCell ref="N117:O117"/>
    <mergeCell ref="R134:S134"/>
    <mergeCell ref="L141:M141"/>
    <mergeCell ref="R141:S141"/>
    <mergeCell ref="L134:M134"/>
    <mergeCell ref="N134:O134"/>
    <mergeCell ref="P134:Q134"/>
    <mergeCell ref="A166:B169"/>
    <mergeCell ref="C166:D169"/>
    <mergeCell ref="N138:O141"/>
    <mergeCell ref="P138:Q141"/>
    <mergeCell ref="A6:B9"/>
    <mergeCell ref="C6:D9"/>
    <mergeCell ref="E6:F9"/>
    <mergeCell ref="G13:H16"/>
    <mergeCell ref="E13:F16"/>
    <mergeCell ref="C13:D16"/>
    <mergeCell ref="A13:B16"/>
    <mergeCell ref="G23:H23"/>
    <mergeCell ref="A41:B44"/>
    <mergeCell ref="C41:D44"/>
    <mergeCell ref="E41:F44"/>
    <mergeCell ref="G41:H44"/>
    <mergeCell ref="G30:H30"/>
    <mergeCell ref="I30:J30"/>
    <mergeCell ref="A30:B30"/>
    <mergeCell ref="C30:D30"/>
    <mergeCell ref="G9:H9"/>
    <mergeCell ref="N51:O51"/>
    <mergeCell ref="P51:Q51"/>
    <mergeCell ref="A23:B23"/>
    <mergeCell ref="E23:F23"/>
    <mergeCell ref="L9:M9"/>
    <mergeCell ref="N9:O9"/>
    <mergeCell ref="P9:Q9"/>
    <mergeCell ref="L23:M23"/>
    <mergeCell ref="N23:O23"/>
    <mergeCell ref="P23:Q23"/>
    <mergeCell ref="C37:D37"/>
    <mergeCell ref="E37:F37"/>
    <mergeCell ref="R103:S103"/>
    <mergeCell ref="L51:M51"/>
    <mergeCell ref="P68:Q68"/>
    <mergeCell ref="E68:F68"/>
    <mergeCell ref="G68:H68"/>
    <mergeCell ref="A75:B75"/>
    <mergeCell ref="C75:D75"/>
    <mergeCell ref="A68:B68"/>
    <mergeCell ref="C68:D68"/>
    <mergeCell ref="L58:M58"/>
    <mergeCell ref="N58:O58"/>
    <mergeCell ref="A89:B89"/>
    <mergeCell ref="C89:D89"/>
    <mergeCell ref="E148:F148"/>
    <mergeCell ref="A155:B155"/>
    <mergeCell ref="C155:D155"/>
    <mergeCell ref="C162:D162"/>
    <mergeCell ref="E162:F162"/>
    <mergeCell ref="A134:B134"/>
    <mergeCell ref="C134:D134"/>
    <mergeCell ref="C141:D141"/>
    <mergeCell ref="A159:B162"/>
    <mergeCell ref="A145:B148"/>
    <mergeCell ref="A138:B141"/>
    <mergeCell ref="E138:F141"/>
    <mergeCell ref="A51:B51"/>
    <mergeCell ref="A58:B58"/>
    <mergeCell ref="C58:D58"/>
    <mergeCell ref="L37:M37"/>
    <mergeCell ref="N37:O37"/>
    <mergeCell ref="A103:B103"/>
    <mergeCell ref="C103:D103"/>
    <mergeCell ref="E107:F110"/>
    <mergeCell ref="A127:B127"/>
    <mergeCell ref="C127:D127"/>
    <mergeCell ref="A117:B117"/>
    <mergeCell ref="C117:D117"/>
    <mergeCell ref="E117:F117"/>
    <mergeCell ref="G37:H37"/>
    <mergeCell ref="G103:H103"/>
    <mergeCell ref="G110:H110"/>
    <mergeCell ref="E103:F103"/>
    <mergeCell ref="A110:B110"/>
    <mergeCell ref="C110:D110"/>
    <mergeCell ref="L82:M82"/>
    <mergeCell ref="A37:B37"/>
    <mergeCell ref="N68:O68"/>
    <mergeCell ref="R68:S68"/>
    <mergeCell ref="E75:F75"/>
    <mergeCell ref="A82:B82"/>
    <mergeCell ref="C82:D82"/>
    <mergeCell ref="E82:F82"/>
    <mergeCell ref="G72:H75"/>
    <mergeCell ref="G82:H82"/>
    <mergeCell ref="R72:S75"/>
    <mergeCell ref="R9:S9"/>
    <mergeCell ref="L16:M16"/>
    <mergeCell ref="N16:O16"/>
    <mergeCell ref="P16:Q16"/>
    <mergeCell ref="R16:S16"/>
    <mergeCell ref="T23:U23"/>
    <mergeCell ref="P37:Q37"/>
    <mergeCell ref="R58:S58"/>
    <mergeCell ref="G51:H51"/>
    <mergeCell ref="R37:S37"/>
    <mergeCell ref="L44:M44"/>
    <mergeCell ref="N44:O44"/>
    <mergeCell ref="P44:Q44"/>
    <mergeCell ref="R44:S44"/>
    <mergeCell ref="R23:S23"/>
    <mergeCell ref="T58:U58"/>
    <mergeCell ref="G58:H58"/>
    <mergeCell ref="P30:Q30"/>
    <mergeCell ref="T51:U51"/>
    <mergeCell ref="G96:H96"/>
    <mergeCell ref="C93:D96"/>
    <mergeCell ref="G162:H162"/>
    <mergeCell ref="E169:F169"/>
    <mergeCell ref="G169:H169"/>
    <mergeCell ref="L75:M75"/>
    <mergeCell ref="N82:O82"/>
    <mergeCell ref="P82:Q82"/>
    <mergeCell ref="N89:O89"/>
    <mergeCell ref="L89:M89"/>
    <mergeCell ref="N72:O75"/>
    <mergeCell ref="P72:Q75"/>
    <mergeCell ref="L100:M103"/>
    <mergeCell ref="L107:M110"/>
    <mergeCell ref="N107:O110"/>
    <mergeCell ref="P107:Q110"/>
    <mergeCell ref="G89:H89"/>
    <mergeCell ref="I89:J89"/>
    <mergeCell ref="G148:H148"/>
    <mergeCell ref="G138:H141"/>
    <mergeCell ref="L68:M68"/>
  </mergeCells>
  <phoneticPr fontId="1"/>
  <pageMargins left="0.26" right="0" top="0.39370078740157483" bottom="0" header="0.51181102362204722" footer="0.51181102362204722"/>
  <pageSetup paperSize="9" scale="70" orientation="landscape" horizontalDpi="200" verticalDpi="200" r:id="rId1"/>
  <headerFooter alignWithMargins="0"/>
  <rowBreaks count="2" manualBreakCount="2">
    <brk id="59" max="20" man="1"/>
    <brk id="118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G41"/>
  <sheetViews>
    <sheetView topLeftCell="A22" zoomScaleNormal="100" workbookViewId="0">
      <selection activeCell="AB32" sqref="AB32:AB33"/>
    </sheetView>
  </sheetViews>
  <sheetFormatPr defaultColWidth="9" defaultRowHeight="11.25"/>
  <cols>
    <col min="1" max="1" width="4" style="12" bestFit="1" customWidth="1"/>
    <col min="2" max="2" width="18.875" style="12" customWidth="1"/>
    <col min="3" max="3" width="3.125" style="12" customWidth="1"/>
    <col min="4" max="4" width="1.625" style="12" customWidth="1"/>
    <col min="5" max="6" width="3.125" style="12" customWidth="1"/>
    <col min="7" max="7" width="1.625" style="12" customWidth="1"/>
    <col min="8" max="9" width="3.125" style="12" customWidth="1"/>
    <col min="10" max="10" width="1.625" style="12" customWidth="1"/>
    <col min="11" max="12" width="3.125" style="12" customWidth="1"/>
    <col min="13" max="13" width="1.625" style="12" customWidth="1"/>
    <col min="14" max="15" width="3.125" style="12" customWidth="1"/>
    <col min="16" max="16" width="1.625" style="12" customWidth="1"/>
    <col min="17" max="18" width="3.125" style="12" customWidth="1"/>
    <col min="19" max="19" width="1.625" style="12" customWidth="1"/>
    <col min="20" max="20" width="3.125" style="12" customWidth="1"/>
    <col min="21" max="21" width="3.125" style="12" hidden="1" customWidth="1"/>
    <col min="22" max="22" width="1.625" style="12" hidden="1" customWidth="1"/>
    <col min="23" max="24" width="3.125" style="12" hidden="1" customWidth="1"/>
    <col min="25" max="25" width="1.875" style="12" hidden="1" customWidth="1"/>
    <col min="26" max="26" width="2.5" style="12" hidden="1" customWidth="1"/>
    <col min="27" max="27" width="5.125" style="12" customWidth="1"/>
    <col min="28" max="29" width="5.625" style="12" customWidth="1"/>
    <col min="30" max="33" width="4.25" style="12" customWidth="1"/>
    <col min="34" max="16384" width="9" style="12"/>
  </cols>
  <sheetData>
    <row r="1" spans="1:33">
      <c r="B1" s="13">
        <f ca="1">TODAY()</f>
        <v>45866</v>
      </c>
      <c r="C1" s="218" t="s">
        <v>86</v>
      </c>
      <c r="D1" s="219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3" ht="129.94999999999999" customHeight="1">
      <c r="B2" s="15" t="s">
        <v>87</v>
      </c>
      <c r="C2" s="220" t="str">
        <f>B3</f>
        <v>リトルロジャース</v>
      </c>
      <c r="D2" s="221"/>
      <c r="E2" s="222"/>
      <c r="F2" s="220" t="str">
        <f>B5</f>
        <v>サンダーボーイズ</v>
      </c>
      <c r="G2" s="221"/>
      <c r="H2" s="222"/>
      <c r="I2" s="220" t="str">
        <f>B7</f>
        <v>ジャニーズ</v>
      </c>
      <c r="J2" s="221"/>
      <c r="K2" s="222"/>
      <c r="L2" s="220" t="str">
        <f>B9</f>
        <v>上野クラブ</v>
      </c>
      <c r="M2" s="221"/>
      <c r="N2" s="222"/>
      <c r="O2" s="220" t="str">
        <f>B11</f>
        <v>ＬＣジュニア</v>
      </c>
      <c r="P2" s="221"/>
      <c r="Q2" s="222"/>
      <c r="R2" s="220" t="str">
        <f>B13</f>
        <v>フェニックス</v>
      </c>
      <c r="S2" s="221"/>
      <c r="T2" s="222"/>
      <c r="U2" s="220">
        <f>B15</f>
        <v>0</v>
      </c>
      <c r="V2" s="221"/>
      <c r="W2" s="222"/>
      <c r="X2" s="220">
        <f>B17</f>
        <v>0</v>
      </c>
      <c r="Y2" s="221"/>
      <c r="Z2" s="222"/>
      <c r="AA2" s="16" t="s">
        <v>88</v>
      </c>
      <c r="AB2" s="17" t="s">
        <v>89</v>
      </c>
      <c r="AC2" s="17" t="s">
        <v>90</v>
      </c>
      <c r="AD2" s="18" t="s">
        <v>91</v>
      </c>
      <c r="AE2" s="19" t="s">
        <v>92</v>
      </c>
      <c r="AF2" s="19" t="s">
        <v>93</v>
      </c>
      <c r="AG2" s="18" t="s">
        <v>94</v>
      </c>
    </row>
    <row r="3" spans="1:33" ht="21" customHeight="1">
      <c r="A3" s="190">
        <v>1</v>
      </c>
      <c r="B3" s="192" t="s">
        <v>12</v>
      </c>
      <c r="C3" s="176" t="s">
        <v>95</v>
      </c>
      <c r="D3" s="177"/>
      <c r="E3" s="178"/>
      <c r="F3" s="179" t="s">
        <v>96</v>
      </c>
      <c r="G3" s="180"/>
      <c r="H3" s="181"/>
      <c r="I3" s="176" t="s">
        <v>97</v>
      </c>
      <c r="J3" s="177"/>
      <c r="K3" s="178"/>
      <c r="L3" s="176" t="s">
        <v>97</v>
      </c>
      <c r="M3" s="177"/>
      <c r="N3" s="178"/>
      <c r="O3" s="176" t="s">
        <v>97</v>
      </c>
      <c r="P3" s="177"/>
      <c r="Q3" s="178"/>
      <c r="R3" s="179" t="s">
        <v>98</v>
      </c>
      <c r="S3" s="180"/>
      <c r="T3" s="181"/>
      <c r="U3" s="176" t="s">
        <v>99</v>
      </c>
      <c r="V3" s="177"/>
      <c r="W3" s="178"/>
      <c r="X3" s="179" t="s">
        <v>100</v>
      </c>
      <c r="Y3" s="180"/>
      <c r="Z3" s="181"/>
      <c r="AA3" s="188">
        <f>COUNTIF(C3:Z4,"○")</f>
        <v>3</v>
      </c>
      <c r="AB3" s="172">
        <f>COUNTIF(C3:Z4,"●")</f>
        <v>0</v>
      </c>
      <c r="AC3" s="172">
        <f>COUNTIF(C3:Z4,"△")</f>
        <v>0</v>
      </c>
      <c r="AD3" s="172">
        <f>+AA3*3+AC3*1</f>
        <v>9</v>
      </c>
      <c r="AE3" s="172">
        <f>+E4+H4+K4+N4+Q4+T4+W4+Z4</f>
        <v>6</v>
      </c>
      <c r="AF3" s="172">
        <f>+C4+F4+I4+L4+O4+R4+U4+X4</f>
        <v>21</v>
      </c>
      <c r="AG3" s="217">
        <f>+RANK(AD3,$AD$3:$AD$18,0)</f>
        <v>1</v>
      </c>
    </row>
    <row r="4" spans="1:33" ht="21" customHeight="1">
      <c r="A4" s="190"/>
      <c r="B4" s="192"/>
      <c r="C4" s="182"/>
      <c r="D4" s="183"/>
      <c r="E4" s="184"/>
      <c r="F4" s="21"/>
      <c r="G4" s="22" t="s">
        <v>101</v>
      </c>
      <c r="H4" s="23"/>
      <c r="I4" s="21">
        <v>8</v>
      </c>
      <c r="J4" s="22" t="s">
        <v>101</v>
      </c>
      <c r="K4" s="23">
        <v>0</v>
      </c>
      <c r="L4" s="21">
        <v>6</v>
      </c>
      <c r="M4" s="22" t="s">
        <v>101</v>
      </c>
      <c r="N4" s="23">
        <v>0</v>
      </c>
      <c r="O4" s="21">
        <v>7</v>
      </c>
      <c r="P4" s="22" t="s">
        <v>101</v>
      </c>
      <c r="Q4" s="23">
        <v>6</v>
      </c>
      <c r="R4" s="21"/>
      <c r="S4" s="22" t="s">
        <v>101</v>
      </c>
      <c r="T4" s="23"/>
      <c r="U4" s="21"/>
      <c r="V4" s="22" t="s">
        <v>101</v>
      </c>
      <c r="W4" s="23"/>
      <c r="X4" s="21"/>
      <c r="Y4" s="22" t="s">
        <v>101</v>
      </c>
      <c r="Z4" s="23"/>
      <c r="AA4" s="189"/>
      <c r="AB4" s="173"/>
      <c r="AC4" s="173"/>
      <c r="AD4" s="173"/>
      <c r="AE4" s="173"/>
      <c r="AF4" s="173"/>
      <c r="AG4" s="175"/>
    </row>
    <row r="5" spans="1:33" ht="21" customHeight="1">
      <c r="A5" s="190">
        <v>2</v>
      </c>
      <c r="B5" s="191" t="s">
        <v>11</v>
      </c>
      <c r="C5" s="176" t="s">
        <v>96</v>
      </c>
      <c r="D5" s="177"/>
      <c r="E5" s="178"/>
      <c r="F5" s="176" t="s">
        <v>95</v>
      </c>
      <c r="G5" s="177"/>
      <c r="H5" s="178"/>
      <c r="I5" s="179" t="s">
        <v>102</v>
      </c>
      <c r="J5" s="180"/>
      <c r="K5" s="181"/>
      <c r="L5" s="176" t="s">
        <v>97</v>
      </c>
      <c r="M5" s="177"/>
      <c r="N5" s="178"/>
      <c r="O5" s="179" t="s">
        <v>103</v>
      </c>
      <c r="P5" s="180"/>
      <c r="Q5" s="181"/>
      <c r="R5" s="176" t="s">
        <v>104</v>
      </c>
      <c r="S5" s="177"/>
      <c r="T5" s="178"/>
      <c r="U5" s="179" t="s">
        <v>105</v>
      </c>
      <c r="V5" s="180"/>
      <c r="W5" s="181"/>
      <c r="X5" s="176" t="s">
        <v>106</v>
      </c>
      <c r="Y5" s="177"/>
      <c r="Z5" s="178"/>
      <c r="AA5" s="188">
        <f>COUNTIF(C5:Z6,"○")</f>
        <v>1</v>
      </c>
      <c r="AB5" s="172">
        <f>COUNTIF(C5:Z6,"●")</f>
        <v>1</v>
      </c>
      <c r="AC5" s="172">
        <f>COUNTIF(C5:Z6,"△")</f>
        <v>0</v>
      </c>
      <c r="AD5" s="172">
        <f>+AA5*3+AC5*1</f>
        <v>3</v>
      </c>
      <c r="AE5" s="172">
        <f>+E6+H6+K6+N6+Q6+T6+W6+Z6</f>
        <v>12</v>
      </c>
      <c r="AF5" s="172">
        <f>+C6+F6+I6+L6+O6+R6+U6+X6</f>
        <v>9</v>
      </c>
      <c r="AG5" s="217">
        <f>+RANK(AD5,$AD$3:$AD$18,0)</f>
        <v>3</v>
      </c>
    </row>
    <row r="6" spans="1:33" ht="21" customHeight="1">
      <c r="A6" s="190"/>
      <c r="B6" s="192"/>
      <c r="C6" s="21"/>
      <c r="D6" s="22" t="s">
        <v>101</v>
      </c>
      <c r="E6" s="23"/>
      <c r="F6" s="182"/>
      <c r="G6" s="183"/>
      <c r="H6" s="184"/>
      <c r="I6" s="21">
        <v>2</v>
      </c>
      <c r="J6" s="22" t="s">
        <v>101</v>
      </c>
      <c r="K6" s="23">
        <v>9</v>
      </c>
      <c r="L6" s="21">
        <v>7</v>
      </c>
      <c r="M6" s="22" t="s">
        <v>101</v>
      </c>
      <c r="N6" s="23">
        <v>3</v>
      </c>
      <c r="O6" s="21"/>
      <c r="P6" s="22" t="s">
        <v>101</v>
      </c>
      <c r="Q6" s="23"/>
      <c r="R6" s="21"/>
      <c r="S6" s="22" t="s">
        <v>101</v>
      </c>
      <c r="T6" s="23"/>
      <c r="U6" s="21"/>
      <c r="V6" s="22" t="s">
        <v>101</v>
      </c>
      <c r="W6" s="23"/>
      <c r="X6" s="21"/>
      <c r="Y6" s="22" t="s">
        <v>101</v>
      </c>
      <c r="Z6" s="23"/>
      <c r="AA6" s="189"/>
      <c r="AB6" s="173"/>
      <c r="AC6" s="173"/>
      <c r="AD6" s="173"/>
      <c r="AE6" s="173"/>
      <c r="AF6" s="173"/>
      <c r="AG6" s="175"/>
    </row>
    <row r="7" spans="1:33" ht="21" customHeight="1">
      <c r="A7" s="190">
        <v>3</v>
      </c>
      <c r="B7" s="191" t="s">
        <v>13</v>
      </c>
      <c r="C7" s="176" t="s">
        <v>102</v>
      </c>
      <c r="D7" s="177"/>
      <c r="E7" s="178"/>
      <c r="F7" s="176" t="s">
        <v>97</v>
      </c>
      <c r="G7" s="177"/>
      <c r="H7" s="178"/>
      <c r="I7" s="176" t="s">
        <v>95</v>
      </c>
      <c r="J7" s="177"/>
      <c r="K7" s="178"/>
      <c r="L7" s="176" t="s">
        <v>102</v>
      </c>
      <c r="M7" s="177"/>
      <c r="N7" s="178"/>
      <c r="O7" s="176" t="s">
        <v>102</v>
      </c>
      <c r="P7" s="177"/>
      <c r="Q7" s="178"/>
      <c r="R7" s="179" t="s">
        <v>107</v>
      </c>
      <c r="S7" s="180"/>
      <c r="T7" s="181"/>
      <c r="U7" s="176" t="s">
        <v>108</v>
      </c>
      <c r="V7" s="177"/>
      <c r="W7" s="178"/>
      <c r="X7" s="179" t="s">
        <v>109</v>
      </c>
      <c r="Y7" s="180"/>
      <c r="Z7" s="181"/>
      <c r="AA7" s="188">
        <f>COUNTIF(C7:Z8,"○")</f>
        <v>1</v>
      </c>
      <c r="AB7" s="172">
        <f>COUNTIF(C7:Z8,"●")</f>
        <v>3</v>
      </c>
      <c r="AC7" s="172">
        <f>COUNTIF(C7:Z8,"△")</f>
        <v>0</v>
      </c>
      <c r="AD7" s="172">
        <f>+AA7*3+AC7*1</f>
        <v>3</v>
      </c>
      <c r="AE7" s="172">
        <f>+E8+H8+K8+N8+Q8+T8+W8+Z8</f>
        <v>20</v>
      </c>
      <c r="AF7" s="172">
        <f>+C8+F8+I8+L8+O8+R8+U8+X8</f>
        <v>12</v>
      </c>
      <c r="AG7" s="217">
        <f>+RANK(AD7,$AD$3:$AD$18,0)</f>
        <v>3</v>
      </c>
    </row>
    <row r="8" spans="1:33" ht="21" customHeight="1">
      <c r="A8" s="190"/>
      <c r="B8" s="192"/>
      <c r="C8" s="21">
        <v>0</v>
      </c>
      <c r="D8" s="22" t="s">
        <v>101</v>
      </c>
      <c r="E8" s="23">
        <v>8</v>
      </c>
      <c r="F8" s="21">
        <v>9</v>
      </c>
      <c r="G8" s="22" t="s">
        <v>101</v>
      </c>
      <c r="H8" s="23">
        <v>2</v>
      </c>
      <c r="I8" s="182"/>
      <c r="J8" s="183"/>
      <c r="K8" s="184"/>
      <c r="L8" s="21">
        <v>1</v>
      </c>
      <c r="M8" s="22" t="s">
        <v>101</v>
      </c>
      <c r="N8" s="23">
        <v>6</v>
      </c>
      <c r="O8" s="21">
        <v>2</v>
      </c>
      <c r="P8" s="22" t="s">
        <v>101</v>
      </c>
      <c r="Q8" s="23">
        <v>4</v>
      </c>
      <c r="R8" s="21"/>
      <c r="S8" s="22" t="s">
        <v>101</v>
      </c>
      <c r="T8" s="23"/>
      <c r="U8" s="21"/>
      <c r="V8" s="22" t="s">
        <v>101</v>
      </c>
      <c r="W8" s="23"/>
      <c r="X8" s="21"/>
      <c r="Y8" s="22" t="s">
        <v>101</v>
      </c>
      <c r="Z8" s="23"/>
      <c r="AA8" s="189"/>
      <c r="AB8" s="173"/>
      <c r="AC8" s="173"/>
      <c r="AD8" s="173"/>
      <c r="AE8" s="173"/>
      <c r="AF8" s="173"/>
      <c r="AG8" s="175"/>
    </row>
    <row r="9" spans="1:33" ht="21" customHeight="1">
      <c r="A9" s="190">
        <v>4</v>
      </c>
      <c r="B9" s="191" t="s">
        <v>110</v>
      </c>
      <c r="C9" s="176" t="s">
        <v>102</v>
      </c>
      <c r="D9" s="177"/>
      <c r="E9" s="178"/>
      <c r="F9" s="176" t="s">
        <v>102</v>
      </c>
      <c r="G9" s="177"/>
      <c r="H9" s="178"/>
      <c r="I9" s="176" t="s">
        <v>97</v>
      </c>
      <c r="J9" s="177"/>
      <c r="K9" s="178"/>
      <c r="L9" s="176" t="s">
        <v>95</v>
      </c>
      <c r="M9" s="177"/>
      <c r="N9" s="178"/>
      <c r="O9" s="179" t="s">
        <v>106</v>
      </c>
      <c r="P9" s="180"/>
      <c r="Q9" s="181"/>
      <c r="R9" s="176" t="s">
        <v>102</v>
      </c>
      <c r="S9" s="177"/>
      <c r="T9" s="178"/>
      <c r="U9" s="179" t="s">
        <v>109</v>
      </c>
      <c r="V9" s="180"/>
      <c r="W9" s="181"/>
      <c r="X9" s="176" t="s">
        <v>111</v>
      </c>
      <c r="Y9" s="177"/>
      <c r="Z9" s="178"/>
      <c r="AA9" s="188">
        <f>COUNTIF(C9:Z10,"○")</f>
        <v>1</v>
      </c>
      <c r="AB9" s="172">
        <f>COUNTIF(C9:Z10,"●")</f>
        <v>3</v>
      </c>
      <c r="AC9" s="172">
        <f>COUNTIF(C9:Z10,"△")</f>
        <v>0</v>
      </c>
      <c r="AD9" s="172">
        <f>+AA9*3+AC9*1</f>
        <v>3</v>
      </c>
      <c r="AE9" s="172">
        <f>+E10+H10+K10+N10+Q10+T10+W10+Z10</f>
        <v>31</v>
      </c>
      <c r="AF9" s="172">
        <f>+C10+F10+I10+L10+O10+R10+U10+X10</f>
        <v>10</v>
      </c>
      <c r="AG9" s="217">
        <f>+RANK(AD9,$AD$3:$AD$18,0)</f>
        <v>3</v>
      </c>
    </row>
    <row r="10" spans="1:33" ht="21" customHeight="1">
      <c r="A10" s="190"/>
      <c r="B10" s="192"/>
      <c r="C10" s="21">
        <v>0</v>
      </c>
      <c r="D10" s="22" t="s">
        <v>101</v>
      </c>
      <c r="E10" s="23">
        <v>6</v>
      </c>
      <c r="F10" s="21">
        <v>3</v>
      </c>
      <c r="G10" s="22" t="s">
        <v>101</v>
      </c>
      <c r="H10" s="23">
        <v>7</v>
      </c>
      <c r="I10" s="21">
        <v>6</v>
      </c>
      <c r="J10" s="22" t="s">
        <v>101</v>
      </c>
      <c r="K10" s="23">
        <v>1</v>
      </c>
      <c r="L10" s="182"/>
      <c r="M10" s="183"/>
      <c r="N10" s="184"/>
      <c r="O10" s="21"/>
      <c r="P10" s="22" t="s">
        <v>101</v>
      </c>
      <c r="Q10" s="23"/>
      <c r="R10" s="21">
        <v>1</v>
      </c>
      <c r="S10" s="22" t="s">
        <v>101</v>
      </c>
      <c r="T10" s="24">
        <v>17</v>
      </c>
      <c r="U10" s="21"/>
      <c r="V10" s="22" t="s">
        <v>101</v>
      </c>
      <c r="W10" s="23"/>
      <c r="X10" s="21"/>
      <c r="Y10" s="22" t="s">
        <v>101</v>
      </c>
      <c r="Z10" s="23"/>
      <c r="AA10" s="189"/>
      <c r="AB10" s="173"/>
      <c r="AC10" s="173"/>
      <c r="AD10" s="173"/>
      <c r="AE10" s="173"/>
      <c r="AF10" s="173"/>
      <c r="AG10" s="175"/>
    </row>
    <row r="11" spans="1:33" ht="21" customHeight="1">
      <c r="A11" s="190">
        <v>5</v>
      </c>
      <c r="B11" s="191" t="s">
        <v>8</v>
      </c>
      <c r="C11" s="176" t="s">
        <v>102</v>
      </c>
      <c r="D11" s="177"/>
      <c r="E11" s="178"/>
      <c r="F11" s="176" t="s">
        <v>103</v>
      </c>
      <c r="G11" s="177"/>
      <c r="H11" s="178"/>
      <c r="I11" s="176" t="s">
        <v>97</v>
      </c>
      <c r="J11" s="177"/>
      <c r="K11" s="178"/>
      <c r="L11" s="176" t="s">
        <v>106</v>
      </c>
      <c r="M11" s="177"/>
      <c r="N11" s="178"/>
      <c r="O11" s="176" t="s">
        <v>95</v>
      </c>
      <c r="P11" s="177"/>
      <c r="Q11" s="178"/>
      <c r="R11" s="176" t="s">
        <v>102</v>
      </c>
      <c r="S11" s="177"/>
      <c r="T11" s="178"/>
      <c r="U11" s="176" t="s">
        <v>112</v>
      </c>
      <c r="V11" s="177"/>
      <c r="W11" s="178"/>
      <c r="X11" s="179" t="s">
        <v>113</v>
      </c>
      <c r="Y11" s="180"/>
      <c r="Z11" s="181"/>
      <c r="AA11" s="188">
        <f>COUNTIF(C11:Z12,"○")</f>
        <v>1</v>
      </c>
      <c r="AB11" s="172">
        <f>COUNTIF(C11:Z12,"●")</f>
        <v>2</v>
      </c>
      <c r="AC11" s="172">
        <f>COUNTIF(C11:Z12,"△")</f>
        <v>0</v>
      </c>
      <c r="AD11" s="172">
        <f>+AA11*3+AC11*1</f>
        <v>3</v>
      </c>
      <c r="AE11" s="172">
        <f>+E12+H12+K12+N12+Q12+T12+W12+Z12</f>
        <v>12</v>
      </c>
      <c r="AF11" s="172">
        <f>+C12+F12+I12+L12+O12+R12+U12+X12</f>
        <v>11</v>
      </c>
      <c r="AG11" s="217">
        <f>+RANK(AD11,$AD$3:$AD$18,0)</f>
        <v>3</v>
      </c>
    </row>
    <row r="12" spans="1:33" ht="21" customHeight="1">
      <c r="A12" s="190"/>
      <c r="B12" s="192"/>
      <c r="C12" s="21">
        <v>6</v>
      </c>
      <c r="D12" s="22" t="s">
        <v>101</v>
      </c>
      <c r="E12" s="23">
        <v>7</v>
      </c>
      <c r="F12" s="21"/>
      <c r="G12" s="22" t="s">
        <v>101</v>
      </c>
      <c r="H12" s="23"/>
      <c r="I12" s="21">
        <v>4</v>
      </c>
      <c r="J12" s="22" t="s">
        <v>101</v>
      </c>
      <c r="K12" s="23">
        <v>2</v>
      </c>
      <c r="L12" s="21"/>
      <c r="M12" s="22" t="s">
        <v>101</v>
      </c>
      <c r="N12" s="23"/>
      <c r="O12" s="182"/>
      <c r="P12" s="183"/>
      <c r="Q12" s="184"/>
      <c r="R12" s="21">
        <v>1</v>
      </c>
      <c r="S12" s="22" t="s">
        <v>101</v>
      </c>
      <c r="T12" s="23">
        <v>3</v>
      </c>
      <c r="U12" s="21"/>
      <c r="V12" s="22" t="s">
        <v>101</v>
      </c>
      <c r="W12" s="23"/>
      <c r="X12" s="21"/>
      <c r="Y12" s="22" t="s">
        <v>101</v>
      </c>
      <c r="Z12" s="23"/>
      <c r="AA12" s="189"/>
      <c r="AB12" s="173"/>
      <c r="AC12" s="173"/>
      <c r="AD12" s="173"/>
      <c r="AE12" s="173"/>
      <c r="AF12" s="173"/>
      <c r="AG12" s="175"/>
    </row>
    <row r="13" spans="1:33" ht="21" customHeight="1">
      <c r="A13" s="190">
        <v>6</v>
      </c>
      <c r="B13" s="191" t="s">
        <v>5</v>
      </c>
      <c r="C13" s="176" t="s">
        <v>98</v>
      </c>
      <c r="D13" s="177"/>
      <c r="E13" s="178"/>
      <c r="F13" s="179" t="s">
        <v>104</v>
      </c>
      <c r="G13" s="180"/>
      <c r="H13" s="181"/>
      <c r="I13" s="176" t="s">
        <v>107</v>
      </c>
      <c r="J13" s="177"/>
      <c r="K13" s="178"/>
      <c r="L13" s="179" t="s">
        <v>97</v>
      </c>
      <c r="M13" s="180"/>
      <c r="N13" s="181"/>
      <c r="O13" s="176" t="s">
        <v>97</v>
      </c>
      <c r="P13" s="177"/>
      <c r="Q13" s="178"/>
      <c r="R13" s="176" t="s">
        <v>95</v>
      </c>
      <c r="S13" s="177"/>
      <c r="T13" s="178"/>
      <c r="U13" s="179" t="s">
        <v>114</v>
      </c>
      <c r="V13" s="180"/>
      <c r="W13" s="181"/>
      <c r="X13" s="176" t="s">
        <v>115</v>
      </c>
      <c r="Y13" s="177"/>
      <c r="Z13" s="178"/>
      <c r="AA13" s="188">
        <f>COUNTIF(C13:Z14,"○")</f>
        <v>2</v>
      </c>
      <c r="AB13" s="172">
        <f>COUNTIF(C13:Z14,"●")</f>
        <v>0</v>
      </c>
      <c r="AC13" s="172">
        <f>COUNTIF(C13:Z14,"△")</f>
        <v>0</v>
      </c>
      <c r="AD13" s="172">
        <f>+AA13*3+AC13*1</f>
        <v>6</v>
      </c>
      <c r="AE13" s="172">
        <f>+E14+H14+K14+N14+Q14+T14+W14+Z14</f>
        <v>2</v>
      </c>
      <c r="AF13" s="172">
        <f>+C14+F14+I14+L14+O14+R14+U14+X14</f>
        <v>20</v>
      </c>
      <c r="AG13" s="217">
        <f>+RANK(AD13,$AD$3:$AD$18,0)</f>
        <v>2</v>
      </c>
    </row>
    <row r="14" spans="1:33" ht="14.45" customHeight="1">
      <c r="A14" s="190"/>
      <c r="B14" s="192"/>
      <c r="C14" s="21"/>
      <c r="D14" s="22" t="s">
        <v>101</v>
      </c>
      <c r="E14" s="23"/>
      <c r="F14" s="21"/>
      <c r="G14" s="22" t="s">
        <v>101</v>
      </c>
      <c r="H14" s="23"/>
      <c r="I14" s="21"/>
      <c r="J14" s="22" t="s">
        <v>101</v>
      </c>
      <c r="K14" s="23"/>
      <c r="L14" s="25">
        <v>17</v>
      </c>
      <c r="M14" s="22" t="s">
        <v>101</v>
      </c>
      <c r="N14" s="23">
        <v>1</v>
      </c>
      <c r="O14" s="21">
        <v>3</v>
      </c>
      <c r="P14" s="22" t="s">
        <v>101</v>
      </c>
      <c r="Q14" s="23">
        <v>1</v>
      </c>
      <c r="R14" s="182"/>
      <c r="S14" s="183"/>
      <c r="T14" s="184"/>
      <c r="U14" s="21"/>
      <c r="V14" s="22" t="s">
        <v>101</v>
      </c>
      <c r="W14" s="23"/>
      <c r="X14" s="21"/>
      <c r="Y14" s="22" t="s">
        <v>101</v>
      </c>
      <c r="Z14" s="23"/>
      <c r="AA14" s="189"/>
      <c r="AB14" s="173"/>
      <c r="AC14" s="173"/>
      <c r="AD14" s="173"/>
      <c r="AE14" s="173"/>
      <c r="AF14" s="173"/>
      <c r="AG14" s="175"/>
    </row>
    <row r="15" spans="1:33" hidden="1">
      <c r="A15" s="190">
        <v>7</v>
      </c>
      <c r="B15" s="191"/>
      <c r="C15" s="179" t="s">
        <v>99</v>
      </c>
      <c r="D15" s="180"/>
      <c r="E15" s="181"/>
      <c r="F15" s="176" t="s">
        <v>105</v>
      </c>
      <c r="G15" s="177"/>
      <c r="H15" s="178"/>
      <c r="I15" s="179" t="s">
        <v>108</v>
      </c>
      <c r="J15" s="180"/>
      <c r="K15" s="181"/>
      <c r="L15" s="176" t="s">
        <v>109</v>
      </c>
      <c r="M15" s="177"/>
      <c r="N15" s="178"/>
      <c r="O15" s="179" t="s">
        <v>112</v>
      </c>
      <c r="P15" s="180"/>
      <c r="Q15" s="181"/>
      <c r="R15" s="176" t="s">
        <v>114</v>
      </c>
      <c r="S15" s="177"/>
      <c r="T15" s="178"/>
      <c r="U15" s="176" t="s">
        <v>95</v>
      </c>
      <c r="V15" s="177"/>
      <c r="W15" s="178"/>
      <c r="X15" s="179" t="s">
        <v>116</v>
      </c>
      <c r="Y15" s="180"/>
      <c r="Z15" s="181"/>
      <c r="AA15" s="188">
        <f>COUNTIF(C15:Z16,"○")</f>
        <v>0</v>
      </c>
      <c r="AB15" s="172">
        <f>COUNTIF(C15:Z16,"●")</f>
        <v>0</v>
      </c>
      <c r="AC15" s="172">
        <f>COUNTIF(C15:Z16,"△")</f>
        <v>0</v>
      </c>
      <c r="AD15" s="172">
        <f>+AA15*3+AC15*1</f>
        <v>0</v>
      </c>
      <c r="AE15" s="172">
        <f>+E16+H16+K16+N16+Q16+T16+W16+Z16</f>
        <v>0</v>
      </c>
      <c r="AF15" s="172">
        <f>+C16+F16+I16+L16+O16+R16+U16+X16</f>
        <v>0</v>
      </c>
      <c r="AG15" s="217">
        <f>+RANK(AD15,$AD$3:$AD$18,0)</f>
        <v>7</v>
      </c>
    </row>
    <row r="16" spans="1:33" hidden="1">
      <c r="A16" s="190"/>
      <c r="B16" s="192"/>
      <c r="C16" s="21"/>
      <c r="D16" s="22" t="s">
        <v>101</v>
      </c>
      <c r="E16" s="23"/>
      <c r="F16" s="21"/>
      <c r="G16" s="22" t="s">
        <v>101</v>
      </c>
      <c r="H16" s="23"/>
      <c r="I16" s="21"/>
      <c r="J16" s="22" t="s">
        <v>101</v>
      </c>
      <c r="K16" s="23"/>
      <c r="L16" s="21"/>
      <c r="M16" s="22" t="s">
        <v>101</v>
      </c>
      <c r="N16" s="23"/>
      <c r="O16" s="21"/>
      <c r="P16" s="22" t="s">
        <v>101</v>
      </c>
      <c r="Q16" s="23"/>
      <c r="R16" s="21"/>
      <c r="S16" s="22" t="s">
        <v>101</v>
      </c>
      <c r="T16" s="23"/>
      <c r="U16" s="182"/>
      <c r="V16" s="183"/>
      <c r="W16" s="184"/>
      <c r="X16" s="26"/>
      <c r="Y16" s="27" t="s">
        <v>101</v>
      </c>
      <c r="Z16" s="20"/>
      <c r="AA16" s="189"/>
      <c r="AB16" s="173"/>
      <c r="AC16" s="173"/>
      <c r="AD16" s="173"/>
      <c r="AE16" s="173"/>
      <c r="AF16" s="173"/>
      <c r="AG16" s="175"/>
    </row>
    <row r="17" spans="1:33" hidden="1">
      <c r="A17" s="190">
        <v>8</v>
      </c>
      <c r="B17" s="191"/>
      <c r="C17" s="176" t="s">
        <v>96</v>
      </c>
      <c r="D17" s="177"/>
      <c r="E17" s="178"/>
      <c r="F17" s="179" t="s">
        <v>106</v>
      </c>
      <c r="G17" s="180"/>
      <c r="H17" s="181"/>
      <c r="I17" s="176" t="s">
        <v>109</v>
      </c>
      <c r="J17" s="177"/>
      <c r="K17" s="178"/>
      <c r="L17" s="179" t="s">
        <v>111</v>
      </c>
      <c r="M17" s="180"/>
      <c r="N17" s="181"/>
      <c r="O17" s="176" t="s">
        <v>113</v>
      </c>
      <c r="P17" s="177"/>
      <c r="Q17" s="178"/>
      <c r="R17" s="179" t="s">
        <v>115</v>
      </c>
      <c r="S17" s="180"/>
      <c r="T17" s="181"/>
      <c r="U17" s="176" t="s">
        <v>116</v>
      </c>
      <c r="V17" s="177"/>
      <c r="W17" s="178"/>
      <c r="X17" s="176" t="s">
        <v>95</v>
      </c>
      <c r="Y17" s="177"/>
      <c r="Z17" s="178"/>
      <c r="AA17" s="188">
        <f>COUNTIF(C17:Z18,"○")</f>
        <v>0</v>
      </c>
      <c r="AB17" s="172">
        <f>COUNTIF(C17:Z18,"●")</f>
        <v>0</v>
      </c>
      <c r="AC17" s="172">
        <f>COUNTIF(C17:Z18,"△")</f>
        <v>0</v>
      </c>
      <c r="AD17" s="172">
        <f>+AA17*3+AC17*1</f>
        <v>0</v>
      </c>
      <c r="AE17" s="172">
        <f>+E18+H18+K18+N18+Q18+T18+W18+Z18</f>
        <v>0</v>
      </c>
      <c r="AF17" s="172">
        <f>+C18+F18+I18+L18+O18+R18+U18+X18</f>
        <v>0</v>
      </c>
      <c r="AG17" s="217">
        <f>+RANK(AD17,$AD$3:$AD$18,0)</f>
        <v>7</v>
      </c>
    </row>
    <row r="18" spans="1:33" hidden="1">
      <c r="A18" s="190"/>
      <c r="B18" s="192"/>
      <c r="C18" s="21"/>
      <c r="D18" s="22" t="s">
        <v>101</v>
      </c>
      <c r="E18" s="23"/>
      <c r="F18" s="21"/>
      <c r="G18" s="22" t="s">
        <v>101</v>
      </c>
      <c r="H18" s="23"/>
      <c r="I18" s="21"/>
      <c r="J18" s="22" t="s">
        <v>101</v>
      </c>
      <c r="K18" s="23"/>
      <c r="L18" s="21"/>
      <c r="M18" s="22" t="s">
        <v>101</v>
      </c>
      <c r="N18" s="23"/>
      <c r="O18" s="21"/>
      <c r="P18" s="22" t="s">
        <v>101</v>
      </c>
      <c r="Q18" s="23"/>
      <c r="R18" s="21"/>
      <c r="S18" s="22" t="s">
        <v>101</v>
      </c>
      <c r="T18" s="23"/>
      <c r="U18" s="21"/>
      <c r="V18" s="22" t="s">
        <v>101</v>
      </c>
      <c r="W18" s="23"/>
      <c r="X18" s="182"/>
      <c r="Y18" s="183"/>
      <c r="Z18" s="184"/>
      <c r="AA18" s="189"/>
      <c r="AB18" s="173"/>
      <c r="AC18" s="173"/>
      <c r="AD18" s="173"/>
      <c r="AE18" s="173"/>
      <c r="AF18" s="173"/>
      <c r="AG18" s="175"/>
    </row>
    <row r="19" spans="1:33">
      <c r="A19" s="27"/>
      <c r="B19" s="28"/>
      <c r="AA19" s="29">
        <f>SUM(AA3:AA18)</f>
        <v>9</v>
      </c>
      <c r="AB19" s="29">
        <f>SUM(AB3:AB18)</f>
        <v>9</v>
      </c>
      <c r="AC19" s="29">
        <f>SUM(AC3:AC18)</f>
        <v>0</v>
      </c>
    </row>
    <row r="20" spans="1:33" ht="13.9" customHeight="1">
      <c r="A20" s="27"/>
      <c r="B20" s="28"/>
      <c r="AA20" s="29"/>
      <c r="AB20" s="29"/>
      <c r="AC20" s="29"/>
    </row>
    <row r="21" spans="1:33" ht="13.9" customHeight="1">
      <c r="A21" s="27"/>
      <c r="B21" s="28"/>
      <c r="AA21" s="29"/>
      <c r="AB21" s="29"/>
      <c r="AC21" s="29"/>
    </row>
    <row r="22" spans="1:33" ht="13.9" customHeight="1">
      <c r="A22" s="27"/>
      <c r="AA22" s="29"/>
      <c r="AB22" s="29"/>
      <c r="AC22" s="29"/>
    </row>
    <row r="23" spans="1:33" ht="13.9" customHeight="1">
      <c r="A23" s="27"/>
      <c r="AA23" s="29"/>
      <c r="AB23" s="29"/>
      <c r="AC23" s="29"/>
    </row>
    <row r="24" spans="1:33" ht="13.9" customHeight="1">
      <c r="A24" s="27"/>
      <c r="B24" s="28"/>
      <c r="AA24" s="29"/>
      <c r="AB24" s="29"/>
      <c r="AC24" s="29"/>
    </row>
    <row r="25" spans="1:33" ht="129.94999999999999" customHeight="1">
      <c r="B25" s="15" t="s">
        <v>117</v>
      </c>
      <c r="C25" s="205" t="str">
        <f>+B26</f>
        <v>浅草ブレイカーズ</v>
      </c>
      <c r="D25" s="206"/>
      <c r="E25" s="207"/>
      <c r="F25" s="205" t="str">
        <f>+B28</f>
        <v>ビバライナーズ</v>
      </c>
      <c r="G25" s="206"/>
      <c r="H25" s="207"/>
      <c r="I25" s="205" t="str">
        <f>+B30</f>
        <v>Ｗサンダース</v>
      </c>
      <c r="J25" s="206"/>
      <c r="K25" s="207"/>
      <c r="L25" s="205" t="str">
        <f>+B32</f>
        <v>サンジュニア</v>
      </c>
      <c r="M25" s="206"/>
      <c r="N25" s="207"/>
      <c r="O25" s="205" t="str">
        <f>+B34</f>
        <v>台東レインボーズ</v>
      </c>
      <c r="P25" s="206"/>
      <c r="Q25" s="207"/>
      <c r="R25" s="208">
        <f>+B36</f>
        <v>0</v>
      </c>
      <c r="S25" s="209"/>
      <c r="T25" s="210"/>
      <c r="U25" s="211"/>
      <c r="V25" s="212"/>
      <c r="W25" s="213"/>
      <c r="X25" s="214"/>
      <c r="Y25" s="215"/>
      <c r="Z25" s="216"/>
      <c r="AA25" s="16" t="s">
        <v>88</v>
      </c>
      <c r="AB25" s="17" t="s">
        <v>89</v>
      </c>
      <c r="AC25" s="17" t="s">
        <v>90</v>
      </c>
      <c r="AD25" s="18" t="s">
        <v>91</v>
      </c>
      <c r="AE25" s="19" t="s">
        <v>92</v>
      </c>
      <c r="AF25" s="19" t="s">
        <v>93</v>
      </c>
      <c r="AG25" s="18" t="s">
        <v>118</v>
      </c>
    </row>
    <row r="26" spans="1:33" ht="21" customHeight="1">
      <c r="A26" s="190">
        <v>7</v>
      </c>
      <c r="B26" s="191" t="s">
        <v>119</v>
      </c>
      <c r="C26" s="176" t="s">
        <v>95</v>
      </c>
      <c r="D26" s="177"/>
      <c r="E26" s="178"/>
      <c r="F26" s="179" t="s">
        <v>120</v>
      </c>
      <c r="G26" s="180"/>
      <c r="H26" s="181"/>
      <c r="I26" s="176" t="s">
        <v>97</v>
      </c>
      <c r="J26" s="177"/>
      <c r="K26" s="178"/>
      <c r="L26" s="179" t="s">
        <v>121</v>
      </c>
      <c r="M26" s="180"/>
      <c r="N26" s="181"/>
      <c r="O26" s="176" t="s">
        <v>97</v>
      </c>
      <c r="P26" s="177"/>
      <c r="Q26" s="178"/>
      <c r="R26" s="196" t="s">
        <v>122</v>
      </c>
      <c r="S26" s="197"/>
      <c r="T26" s="198"/>
      <c r="U26" s="193"/>
      <c r="V26" s="194"/>
      <c r="W26" s="195"/>
      <c r="X26" s="185"/>
      <c r="Y26" s="186"/>
      <c r="Z26" s="187"/>
      <c r="AA26" s="188">
        <f>COUNTIF(C26:Z27,"○")</f>
        <v>2</v>
      </c>
      <c r="AB26" s="172">
        <f>COUNTIF(C26:Z27,"●")</f>
        <v>0</v>
      </c>
      <c r="AC26" s="172">
        <f>COUNTIF(C26:Z27,"△")</f>
        <v>0</v>
      </c>
      <c r="AD26" s="172">
        <f>+AA26*3+AC26*1</f>
        <v>6</v>
      </c>
      <c r="AE26" s="172">
        <f>+E27+H27+K27+N27+Q27+T27+W27+Z27</f>
        <v>6</v>
      </c>
      <c r="AF26" s="172">
        <f>+C27+F27+I27+L27+O27+R27+U27+X27</f>
        <v>24</v>
      </c>
      <c r="AG26" s="174">
        <f>RANK(AD26,$AD$26:$AD$39,0)</f>
        <v>1</v>
      </c>
    </row>
    <row r="27" spans="1:33" ht="21" customHeight="1">
      <c r="A27" s="190"/>
      <c r="B27" s="192"/>
      <c r="C27" s="182"/>
      <c r="D27" s="183"/>
      <c r="E27" s="184"/>
      <c r="F27" s="21"/>
      <c r="G27" s="22" t="s">
        <v>101</v>
      </c>
      <c r="H27" s="23"/>
      <c r="I27" s="21">
        <v>8</v>
      </c>
      <c r="J27" s="22" t="s">
        <v>101</v>
      </c>
      <c r="K27" s="23">
        <v>1</v>
      </c>
      <c r="L27" s="21"/>
      <c r="M27" s="84" t="s">
        <v>101</v>
      </c>
      <c r="N27" s="23"/>
      <c r="O27" s="25">
        <v>16</v>
      </c>
      <c r="P27" s="22" t="s">
        <v>101</v>
      </c>
      <c r="Q27" s="23">
        <v>5</v>
      </c>
      <c r="R27" s="30"/>
      <c r="S27" s="31" t="s">
        <v>101</v>
      </c>
      <c r="T27" s="32"/>
      <c r="U27" s="33"/>
      <c r="V27" s="34"/>
      <c r="W27" s="35"/>
      <c r="X27" s="36"/>
      <c r="Y27" s="37"/>
      <c r="Z27" s="38"/>
      <c r="AA27" s="189"/>
      <c r="AB27" s="173"/>
      <c r="AC27" s="173"/>
      <c r="AD27" s="173"/>
      <c r="AE27" s="173"/>
      <c r="AF27" s="173"/>
      <c r="AG27" s="175"/>
    </row>
    <row r="28" spans="1:33" ht="21" customHeight="1">
      <c r="A28" s="190">
        <v>8</v>
      </c>
      <c r="B28" s="191" t="s">
        <v>78</v>
      </c>
      <c r="C28" s="176" t="s">
        <v>120</v>
      </c>
      <c r="D28" s="177"/>
      <c r="E28" s="178"/>
      <c r="F28" s="176" t="s">
        <v>95</v>
      </c>
      <c r="G28" s="177"/>
      <c r="H28" s="178"/>
      <c r="I28" s="176" t="s">
        <v>97</v>
      </c>
      <c r="J28" s="177"/>
      <c r="K28" s="178"/>
      <c r="L28" s="176" t="s">
        <v>123</v>
      </c>
      <c r="M28" s="177"/>
      <c r="N28" s="178"/>
      <c r="O28" s="176" t="s">
        <v>97</v>
      </c>
      <c r="P28" s="177"/>
      <c r="Q28" s="178"/>
      <c r="R28" s="196" t="s">
        <v>124</v>
      </c>
      <c r="S28" s="197"/>
      <c r="T28" s="198"/>
      <c r="U28" s="193"/>
      <c r="V28" s="194"/>
      <c r="W28" s="195"/>
      <c r="X28" s="185"/>
      <c r="Y28" s="186"/>
      <c r="Z28" s="187"/>
      <c r="AA28" s="188">
        <f>COUNTIF(C28:Z29,"○")</f>
        <v>2</v>
      </c>
      <c r="AB28" s="172">
        <f>COUNTIF(C28:Z29,"●")</f>
        <v>0</v>
      </c>
      <c r="AC28" s="172">
        <f>COUNTIF(C28:Z29,"△")</f>
        <v>0</v>
      </c>
      <c r="AD28" s="172">
        <f>+AA28*3+AC28*1</f>
        <v>6</v>
      </c>
      <c r="AE28" s="172">
        <f>+E29+H29+K29+N29+Q29+T29+W29+Z29</f>
        <v>0</v>
      </c>
      <c r="AF28" s="172">
        <f>+C29+F29+I29+L29+O29+R29+U29+X29</f>
        <v>32</v>
      </c>
      <c r="AG28" s="174">
        <f>RANK(AD28,$AD$26:$AD$39,0)</f>
        <v>1</v>
      </c>
    </row>
    <row r="29" spans="1:33" ht="21" customHeight="1">
      <c r="A29" s="190"/>
      <c r="B29" s="192"/>
      <c r="C29" s="21"/>
      <c r="D29" s="22" t="s">
        <v>101</v>
      </c>
      <c r="E29" s="23"/>
      <c r="F29" s="182"/>
      <c r="G29" s="183"/>
      <c r="H29" s="184"/>
      <c r="I29" s="25">
        <v>20</v>
      </c>
      <c r="J29" s="22" t="s">
        <v>101</v>
      </c>
      <c r="K29" s="23">
        <v>0</v>
      </c>
      <c r="L29" s="21"/>
      <c r="M29" s="22" t="s">
        <v>101</v>
      </c>
      <c r="N29" s="23"/>
      <c r="O29" s="25">
        <v>12</v>
      </c>
      <c r="P29" s="22" t="s">
        <v>101</v>
      </c>
      <c r="Q29" s="23">
        <v>0</v>
      </c>
      <c r="R29" s="30"/>
      <c r="S29" s="31" t="s">
        <v>101</v>
      </c>
      <c r="T29" s="32"/>
      <c r="U29" s="33"/>
      <c r="V29" s="34"/>
      <c r="W29" s="35"/>
      <c r="X29" s="36"/>
      <c r="Y29" s="37"/>
      <c r="Z29" s="38"/>
      <c r="AA29" s="189"/>
      <c r="AB29" s="173"/>
      <c r="AC29" s="173"/>
      <c r="AD29" s="173"/>
      <c r="AE29" s="173"/>
      <c r="AF29" s="173"/>
      <c r="AG29" s="175"/>
    </row>
    <row r="30" spans="1:33" ht="21" customHeight="1">
      <c r="A30" s="190">
        <v>9</v>
      </c>
      <c r="B30" s="191" t="s">
        <v>10</v>
      </c>
      <c r="C30" s="176" t="s">
        <v>102</v>
      </c>
      <c r="D30" s="177"/>
      <c r="E30" s="178"/>
      <c r="F30" s="176" t="s">
        <v>102</v>
      </c>
      <c r="G30" s="177"/>
      <c r="H30" s="178"/>
      <c r="I30" s="199" t="s">
        <v>95</v>
      </c>
      <c r="J30" s="200"/>
      <c r="K30" s="201"/>
      <c r="L30" s="199" t="s">
        <v>102</v>
      </c>
      <c r="M30" s="200"/>
      <c r="N30" s="201"/>
      <c r="O30" s="176" t="s">
        <v>125</v>
      </c>
      <c r="P30" s="177"/>
      <c r="Q30" s="178"/>
      <c r="R30" s="196" t="s">
        <v>126</v>
      </c>
      <c r="S30" s="197"/>
      <c r="T30" s="198"/>
      <c r="U30" s="193"/>
      <c r="V30" s="194"/>
      <c r="W30" s="195"/>
      <c r="X30" s="185"/>
      <c r="Y30" s="186"/>
      <c r="Z30" s="187"/>
      <c r="AA30" s="188">
        <f>COUNTIF(C30:Z31,"○")</f>
        <v>0</v>
      </c>
      <c r="AB30" s="172">
        <f>COUNTIF(C30:Z31,"●")</f>
        <v>3</v>
      </c>
      <c r="AC30" s="172">
        <f>COUNTIF(C30:Z31,"△")</f>
        <v>0</v>
      </c>
      <c r="AD30" s="172">
        <f>+AA30*3+AC30*1</f>
        <v>0</v>
      </c>
      <c r="AE30" s="172">
        <f>+E31+H31+K31+N31+Q31+T31+W31+Z31</f>
        <v>43</v>
      </c>
      <c r="AF30" s="172">
        <f>+C31+F31+I31+L31+O31+R31+U31+X31</f>
        <v>5</v>
      </c>
      <c r="AG30" s="174">
        <f>RANK(AD30,$AD$26:$AD$39,0)</f>
        <v>4</v>
      </c>
    </row>
    <row r="31" spans="1:33" ht="21" customHeight="1">
      <c r="A31" s="190"/>
      <c r="B31" s="192"/>
      <c r="C31" s="21">
        <v>1</v>
      </c>
      <c r="D31" s="22" t="s">
        <v>101</v>
      </c>
      <c r="E31" s="23">
        <v>8</v>
      </c>
      <c r="F31" s="21">
        <v>0</v>
      </c>
      <c r="G31" s="22" t="s">
        <v>101</v>
      </c>
      <c r="H31" s="24">
        <v>20</v>
      </c>
      <c r="I31" s="202"/>
      <c r="J31" s="203"/>
      <c r="K31" s="204"/>
      <c r="L31" s="25">
        <v>4</v>
      </c>
      <c r="M31" s="121" t="s">
        <v>101</v>
      </c>
      <c r="N31" s="24">
        <v>15</v>
      </c>
      <c r="O31" s="21"/>
      <c r="P31" s="22" t="s">
        <v>101</v>
      </c>
      <c r="Q31" s="23"/>
      <c r="R31" s="30"/>
      <c r="S31" s="31" t="s">
        <v>101</v>
      </c>
      <c r="T31" s="32"/>
      <c r="U31" s="33"/>
      <c r="V31" s="34"/>
      <c r="W31" s="35"/>
      <c r="X31" s="36"/>
      <c r="Y31" s="37"/>
      <c r="Z31" s="38"/>
      <c r="AA31" s="189"/>
      <c r="AB31" s="173"/>
      <c r="AC31" s="173"/>
      <c r="AD31" s="173"/>
      <c r="AE31" s="173"/>
      <c r="AF31" s="173"/>
      <c r="AG31" s="175"/>
    </row>
    <row r="32" spans="1:33" ht="21" customHeight="1">
      <c r="A32" s="190">
        <v>10</v>
      </c>
      <c r="B32" s="191" t="s">
        <v>3</v>
      </c>
      <c r="C32" s="176" t="s">
        <v>121</v>
      </c>
      <c r="D32" s="177"/>
      <c r="E32" s="178"/>
      <c r="F32" s="179" t="s">
        <v>123</v>
      </c>
      <c r="G32" s="180"/>
      <c r="H32" s="181"/>
      <c r="I32" s="199" t="s">
        <v>97</v>
      </c>
      <c r="J32" s="200"/>
      <c r="K32" s="201"/>
      <c r="L32" s="199" t="s">
        <v>95</v>
      </c>
      <c r="M32" s="200"/>
      <c r="N32" s="201"/>
      <c r="O32" s="179" t="s">
        <v>127</v>
      </c>
      <c r="P32" s="180"/>
      <c r="Q32" s="181"/>
      <c r="R32" s="196" t="s">
        <v>128</v>
      </c>
      <c r="S32" s="197"/>
      <c r="T32" s="198"/>
      <c r="U32" s="193"/>
      <c r="V32" s="194"/>
      <c r="W32" s="195"/>
      <c r="X32" s="185"/>
      <c r="Y32" s="186"/>
      <c r="Z32" s="187"/>
      <c r="AA32" s="188">
        <f>COUNTIF(C32:Z33,"○")</f>
        <v>1</v>
      </c>
      <c r="AB32" s="172">
        <f>COUNTIF(C32:Z33,"●")</f>
        <v>0</v>
      </c>
      <c r="AC32" s="172">
        <f>COUNTIF(C32:Z33,"△")</f>
        <v>0</v>
      </c>
      <c r="AD32" s="172">
        <f>+AA32*3+AC32*1</f>
        <v>3</v>
      </c>
      <c r="AE32" s="172">
        <f>+E33+H33+K33+N33+Q33+T33+W33+Z33</f>
        <v>4</v>
      </c>
      <c r="AF32" s="172">
        <f>+C33+F33+I33+L33+O33+R33+U33+X33</f>
        <v>15</v>
      </c>
      <c r="AG32" s="174">
        <f>RANK(AD32,$AD$26:$AD$39,0)</f>
        <v>3</v>
      </c>
    </row>
    <row r="33" spans="1:33" ht="21" customHeight="1">
      <c r="A33" s="190"/>
      <c r="B33" s="192"/>
      <c r="C33" s="21"/>
      <c r="D33" s="84" t="s">
        <v>101</v>
      </c>
      <c r="E33" s="23"/>
      <c r="F33" s="21"/>
      <c r="G33" s="22" t="s">
        <v>101</v>
      </c>
      <c r="H33" s="23"/>
      <c r="I33" s="25">
        <v>15</v>
      </c>
      <c r="J33" s="121" t="s">
        <v>101</v>
      </c>
      <c r="K33" s="24">
        <v>4</v>
      </c>
      <c r="L33" s="202"/>
      <c r="M33" s="203"/>
      <c r="N33" s="204"/>
      <c r="O33" s="21"/>
      <c r="P33" s="84" t="s">
        <v>101</v>
      </c>
      <c r="Q33" s="23"/>
      <c r="R33" s="30"/>
      <c r="S33" s="31" t="s">
        <v>101</v>
      </c>
      <c r="T33" s="32"/>
      <c r="U33" s="33"/>
      <c r="V33" s="34"/>
      <c r="W33" s="35"/>
      <c r="X33" s="36"/>
      <c r="Y33" s="37"/>
      <c r="Z33" s="38"/>
      <c r="AA33" s="189"/>
      <c r="AB33" s="173"/>
      <c r="AC33" s="173"/>
      <c r="AD33" s="173"/>
      <c r="AE33" s="173"/>
      <c r="AF33" s="173"/>
      <c r="AG33" s="175"/>
    </row>
    <row r="34" spans="1:33" ht="21" customHeight="1">
      <c r="A34" s="190">
        <v>11</v>
      </c>
      <c r="B34" s="191" t="s">
        <v>129</v>
      </c>
      <c r="C34" s="176" t="s">
        <v>102</v>
      </c>
      <c r="D34" s="177"/>
      <c r="E34" s="178"/>
      <c r="F34" s="176" t="s">
        <v>102</v>
      </c>
      <c r="G34" s="177"/>
      <c r="H34" s="178"/>
      <c r="I34" s="179" t="s">
        <v>125</v>
      </c>
      <c r="J34" s="180"/>
      <c r="K34" s="181"/>
      <c r="L34" s="176" t="s">
        <v>127</v>
      </c>
      <c r="M34" s="177"/>
      <c r="N34" s="178"/>
      <c r="O34" s="176" t="s">
        <v>95</v>
      </c>
      <c r="P34" s="177"/>
      <c r="Q34" s="178"/>
      <c r="R34" s="196" t="s">
        <v>130</v>
      </c>
      <c r="S34" s="197"/>
      <c r="T34" s="198"/>
      <c r="U34" s="193"/>
      <c r="V34" s="194"/>
      <c r="W34" s="195"/>
      <c r="X34" s="185"/>
      <c r="Y34" s="186"/>
      <c r="Z34" s="187"/>
      <c r="AA34" s="188">
        <f>COUNTIF(C34:Z35,"○")</f>
        <v>0</v>
      </c>
      <c r="AB34" s="172">
        <f>COUNTIF(C34:Z35,"●")</f>
        <v>2</v>
      </c>
      <c r="AC34" s="172">
        <f>COUNTIF(C34:Z35,"△")</f>
        <v>0</v>
      </c>
      <c r="AD34" s="172">
        <f>+AA34*3+AC34*1</f>
        <v>0</v>
      </c>
      <c r="AE34" s="172">
        <f>+E35+H35+K35+N35+Q35+T35+W35+Z35</f>
        <v>28</v>
      </c>
      <c r="AF34" s="172">
        <f>+C35+F35+I35+L35+O35+R35+U35+X35</f>
        <v>5</v>
      </c>
      <c r="AG34" s="174">
        <f>RANK(AD34,$AD$26:$AD$39,0)</f>
        <v>4</v>
      </c>
    </row>
    <row r="35" spans="1:33" ht="21" customHeight="1">
      <c r="A35" s="190"/>
      <c r="B35" s="192"/>
      <c r="C35" s="21">
        <v>5</v>
      </c>
      <c r="D35" s="22" t="s">
        <v>101</v>
      </c>
      <c r="E35" s="24">
        <v>16</v>
      </c>
      <c r="F35" s="21">
        <v>0</v>
      </c>
      <c r="G35" s="22" t="s">
        <v>101</v>
      </c>
      <c r="H35" s="24">
        <v>12</v>
      </c>
      <c r="I35" s="21"/>
      <c r="J35" s="22" t="s">
        <v>101</v>
      </c>
      <c r="K35" s="23"/>
      <c r="L35" s="21"/>
      <c r="M35" s="84" t="s">
        <v>101</v>
      </c>
      <c r="N35" s="23"/>
      <c r="O35" s="182"/>
      <c r="P35" s="183"/>
      <c r="Q35" s="184"/>
      <c r="R35" s="30"/>
      <c r="S35" s="31" t="s">
        <v>101</v>
      </c>
      <c r="T35" s="32"/>
      <c r="U35" s="33"/>
      <c r="V35" s="34"/>
      <c r="W35" s="35"/>
      <c r="X35" s="36"/>
      <c r="Y35" s="37"/>
      <c r="Z35" s="38"/>
      <c r="AA35" s="189"/>
      <c r="AB35" s="173"/>
      <c r="AC35" s="173"/>
      <c r="AD35" s="173"/>
      <c r="AE35" s="173"/>
      <c r="AF35" s="173"/>
      <c r="AG35" s="175"/>
    </row>
    <row r="36" spans="1:33" ht="21" hidden="1" customHeight="1">
      <c r="A36" s="190">
        <v>12</v>
      </c>
      <c r="B36" s="191"/>
      <c r="C36" s="176" t="s">
        <v>122</v>
      </c>
      <c r="D36" s="177"/>
      <c r="E36" s="178"/>
      <c r="F36" s="179" t="s">
        <v>124</v>
      </c>
      <c r="G36" s="180"/>
      <c r="H36" s="181"/>
      <c r="I36" s="176" t="s">
        <v>126</v>
      </c>
      <c r="J36" s="177"/>
      <c r="K36" s="178"/>
      <c r="L36" s="179" t="s">
        <v>128</v>
      </c>
      <c r="M36" s="180"/>
      <c r="N36" s="181"/>
      <c r="O36" s="176" t="s">
        <v>130</v>
      </c>
      <c r="P36" s="177"/>
      <c r="Q36" s="178"/>
      <c r="R36" s="176" t="s">
        <v>95</v>
      </c>
      <c r="S36" s="177"/>
      <c r="T36" s="178"/>
      <c r="U36" s="193"/>
      <c r="V36" s="194"/>
      <c r="W36" s="195"/>
      <c r="X36" s="185"/>
      <c r="Y36" s="186"/>
      <c r="Z36" s="187"/>
      <c r="AA36" s="188">
        <f>COUNTIF(C36:Z37,"○")</f>
        <v>0</v>
      </c>
      <c r="AB36" s="172">
        <f>COUNTIF(C36:Z37,"●")</f>
        <v>0</v>
      </c>
      <c r="AC36" s="172">
        <f>COUNTIF(C36:Z37,"△")</f>
        <v>0</v>
      </c>
      <c r="AD36" s="172">
        <f>+AA36*3+AC36*1</f>
        <v>0</v>
      </c>
      <c r="AE36" s="172">
        <f>+E37+H37+K37+N37+Q37+T37+W37+Z37</f>
        <v>0</v>
      </c>
      <c r="AF36" s="172">
        <f>+C37+F37+I37+L37+O37+R37+U37+X37</f>
        <v>0</v>
      </c>
      <c r="AG36" s="174">
        <f>RANK(AD36,$AD$26:$AD$39,0)</f>
        <v>4</v>
      </c>
    </row>
    <row r="37" spans="1:33" ht="13.9" hidden="1" customHeight="1">
      <c r="A37" s="190"/>
      <c r="B37" s="192"/>
      <c r="C37" s="21"/>
      <c r="D37" s="22" t="s">
        <v>101</v>
      </c>
      <c r="E37" s="23"/>
      <c r="F37" s="21"/>
      <c r="G37" s="22" t="s">
        <v>101</v>
      </c>
      <c r="H37" s="23"/>
      <c r="I37" s="21"/>
      <c r="J37" s="22" t="s">
        <v>101</v>
      </c>
      <c r="K37" s="23"/>
      <c r="L37" s="21"/>
      <c r="M37" s="22" t="s">
        <v>101</v>
      </c>
      <c r="N37" s="23"/>
      <c r="O37" s="21"/>
      <c r="P37" s="22" t="s">
        <v>101</v>
      </c>
      <c r="Q37" s="23"/>
      <c r="R37" s="182"/>
      <c r="S37" s="183"/>
      <c r="T37" s="184"/>
      <c r="U37" s="33"/>
      <c r="V37" s="34"/>
      <c r="W37" s="35"/>
      <c r="X37" s="36"/>
      <c r="Y37" s="37"/>
      <c r="Z37" s="38"/>
      <c r="AA37" s="189"/>
      <c r="AB37" s="173"/>
      <c r="AC37" s="173"/>
      <c r="AD37" s="173"/>
      <c r="AE37" s="173"/>
      <c r="AF37" s="173"/>
      <c r="AG37" s="175"/>
    </row>
    <row r="38" spans="1:33" hidden="1">
      <c r="A38" s="190">
        <v>15</v>
      </c>
      <c r="B38" s="191"/>
      <c r="C38" s="179" t="s">
        <v>131</v>
      </c>
      <c r="D38" s="180"/>
      <c r="E38" s="181"/>
      <c r="F38" s="176" t="s">
        <v>132</v>
      </c>
      <c r="G38" s="177"/>
      <c r="H38" s="178"/>
      <c r="I38" s="179" t="s">
        <v>133</v>
      </c>
      <c r="J38" s="180"/>
      <c r="K38" s="181"/>
      <c r="L38" s="176" t="s">
        <v>134</v>
      </c>
      <c r="M38" s="177"/>
      <c r="N38" s="178"/>
      <c r="O38" s="179" t="s">
        <v>135</v>
      </c>
      <c r="P38" s="180"/>
      <c r="Q38" s="181"/>
      <c r="R38" s="176" t="s">
        <v>136</v>
      </c>
      <c r="S38" s="177"/>
      <c r="T38" s="178"/>
      <c r="U38" s="176" t="s">
        <v>95</v>
      </c>
      <c r="V38" s="177"/>
      <c r="W38" s="178"/>
      <c r="X38" s="185"/>
      <c r="Y38" s="186"/>
      <c r="Z38" s="187"/>
      <c r="AA38" s="188">
        <f>COUNTIF(C38:Z39,"○")</f>
        <v>0</v>
      </c>
      <c r="AB38" s="172">
        <f>COUNTIF(C38:Z39,"●")</f>
        <v>0</v>
      </c>
      <c r="AC38" s="172">
        <f>COUNTIF(C38:Z39,"△")</f>
        <v>0</v>
      </c>
      <c r="AD38" s="172">
        <f>+AA38*3+AC38*1</f>
        <v>0</v>
      </c>
      <c r="AE38" s="172">
        <f>+E39+H39+K39+N39+Q39+T39+W39+Z39</f>
        <v>0</v>
      </c>
      <c r="AF38" s="172">
        <f>+C39+F39+I39+L39+O39+R39+U39+X39</f>
        <v>0</v>
      </c>
      <c r="AG38" s="174">
        <f>RANK(AD38,$AD$26:$AD$39,0)</f>
        <v>4</v>
      </c>
    </row>
    <row r="39" spans="1:33" hidden="1">
      <c r="A39" s="190"/>
      <c r="B39" s="192"/>
      <c r="C39" s="21"/>
      <c r="D39" s="22" t="s">
        <v>101</v>
      </c>
      <c r="E39" s="23"/>
      <c r="F39" s="21"/>
      <c r="G39" s="22" t="s">
        <v>101</v>
      </c>
      <c r="H39" s="23"/>
      <c r="I39" s="21"/>
      <c r="J39" s="22" t="s">
        <v>101</v>
      </c>
      <c r="K39" s="23"/>
      <c r="L39" s="21"/>
      <c r="M39" s="22" t="s">
        <v>101</v>
      </c>
      <c r="N39" s="23"/>
      <c r="O39" s="21"/>
      <c r="P39" s="22" t="s">
        <v>101</v>
      </c>
      <c r="Q39" s="23"/>
      <c r="R39" s="21"/>
      <c r="S39" s="22" t="s">
        <v>101</v>
      </c>
      <c r="T39" s="23"/>
      <c r="U39" s="182"/>
      <c r="V39" s="183"/>
      <c r="W39" s="184"/>
      <c r="X39" s="39"/>
      <c r="Y39" s="40"/>
      <c r="Z39" s="41"/>
      <c r="AA39" s="189"/>
      <c r="AB39" s="173"/>
      <c r="AC39" s="173"/>
      <c r="AD39" s="173"/>
      <c r="AE39" s="173"/>
      <c r="AF39" s="173"/>
      <c r="AG39" s="175"/>
    </row>
    <row r="40" spans="1:33"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29">
        <f>SUM(AA26:AA39)</f>
        <v>5</v>
      </c>
      <c r="AB40" s="29">
        <f>SUM(AB26:AB39)</f>
        <v>5</v>
      </c>
      <c r="AC40" s="29">
        <f>SUM(AC26:AC39)</f>
        <v>0</v>
      </c>
    </row>
    <row r="41" spans="1:33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</sheetData>
  <mergeCells count="280">
    <mergeCell ref="F3:H3"/>
    <mergeCell ref="I3:K3"/>
    <mergeCell ref="L3:N3"/>
    <mergeCell ref="O3:Q3"/>
    <mergeCell ref="AD3:AD4"/>
    <mergeCell ref="AE3:AE4"/>
    <mergeCell ref="C1:D1"/>
    <mergeCell ref="C2:E2"/>
    <mergeCell ref="F2:H2"/>
    <mergeCell ref="I2:K2"/>
    <mergeCell ref="L2:N2"/>
    <mergeCell ref="O2:Q2"/>
    <mergeCell ref="R2:T2"/>
    <mergeCell ref="U2:W2"/>
    <mergeCell ref="X2:Z2"/>
    <mergeCell ref="AF3:AF4"/>
    <mergeCell ref="AG3:AG4"/>
    <mergeCell ref="A5:A6"/>
    <mergeCell ref="B5:B6"/>
    <mergeCell ref="C5:E5"/>
    <mergeCell ref="F5:H6"/>
    <mergeCell ref="I5:K5"/>
    <mergeCell ref="L5:N5"/>
    <mergeCell ref="R3:T3"/>
    <mergeCell ref="U3:W3"/>
    <mergeCell ref="X3:Z3"/>
    <mergeCell ref="AA3:AA4"/>
    <mergeCell ref="AB3:AB4"/>
    <mergeCell ref="AC3:AC4"/>
    <mergeCell ref="AC5:AC6"/>
    <mergeCell ref="AD5:AD6"/>
    <mergeCell ref="AE5:AE6"/>
    <mergeCell ref="AF5:AF6"/>
    <mergeCell ref="AG5:AG6"/>
    <mergeCell ref="AA5:AA6"/>
    <mergeCell ref="AB5:AB6"/>
    <mergeCell ref="A3:A4"/>
    <mergeCell ref="B3:B4"/>
    <mergeCell ref="C3:E4"/>
    <mergeCell ref="A7:A8"/>
    <mergeCell ref="B7:B8"/>
    <mergeCell ref="C7:E7"/>
    <mergeCell ref="F7:H7"/>
    <mergeCell ref="I7:K8"/>
    <mergeCell ref="O5:Q5"/>
    <mergeCell ref="R5:T5"/>
    <mergeCell ref="U5:W5"/>
    <mergeCell ref="X5:Z5"/>
    <mergeCell ref="AB7:AB8"/>
    <mergeCell ref="AC7:AC8"/>
    <mergeCell ref="AD7:AD8"/>
    <mergeCell ref="AE7:AE8"/>
    <mergeCell ref="AF7:AF8"/>
    <mergeCell ref="AG7:AG8"/>
    <mergeCell ref="L7:N7"/>
    <mergeCell ref="O7:Q7"/>
    <mergeCell ref="R7:T7"/>
    <mergeCell ref="U7:W7"/>
    <mergeCell ref="X7:Z7"/>
    <mergeCell ref="AA7:AA8"/>
    <mergeCell ref="AC9:AC10"/>
    <mergeCell ref="AD9:AD10"/>
    <mergeCell ref="AE9:AE10"/>
    <mergeCell ref="AF9:AF10"/>
    <mergeCell ref="AG9:AG10"/>
    <mergeCell ref="A11:A12"/>
    <mergeCell ref="B11:B12"/>
    <mergeCell ref="C11:E11"/>
    <mergeCell ref="F11:H11"/>
    <mergeCell ref="I11:K11"/>
    <mergeCell ref="O9:Q9"/>
    <mergeCell ref="R9:T9"/>
    <mergeCell ref="U9:W9"/>
    <mergeCell ref="X9:Z9"/>
    <mergeCell ref="AA9:AA10"/>
    <mergeCell ref="AB9:AB10"/>
    <mergeCell ref="A9:A10"/>
    <mergeCell ref="B9:B10"/>
    <mergeCell ref="C9:E9"/>
    <mergeCell ref="F9:H9"/>
    <mergeCell ref="I9:K9"/>
    <mergeCell ref="L9:N10"/>
    <mergeCell ref="AB11:AB12"/>
    <mergeCell ref="AC11:AC12"/>
    <mergeCell ref="AD11:AD12"/>
    <mergeCell ref="AE11:AE12"/>
    <mergeCell ref="AF11:AF12"/>
    <mergeCell ref="AG11:AG12"/>
    <mergeCell ref="L11:N11"/>
    <mergeCell ref="O11:Q12"/>
    <mergeCell ref="R11:T11"/>
    <mergeCell ref="U11:W11"/>
    <mergeCell ref="X11:Z11"/>
    <mergeCell ref="AA11:AA12"/>
    <mergeCell ref="AC13:AC14"/>
    <mergeCell ref="AD13:AD14"/>
    <mergeCell ref="AE13:AE14"/>
    <mergeCell ref="AF13:AF14"/>
    <mergeCell ref="AG13:AG14"/>
    <mergeCell ref="A15:A16"/>
    <mergeCell ref="B15:B16"/>
    <mergeCell ref="C15:E15"/>
    <mergeCell ref="F15:H15"/>
    <mergeCell ref="I15:K15"/>
    <mergeCell ref="O13:Q13"/>
    <mergeCell ref="R13:T14"/>
    <mergeCell ref="U13:W13"/>
    <mergeCell ref="X13:Z13"/>
    <mergeCell ref="AA13:AA14"/>
    <mergeCell ref="AB13:AB14"/>
    <mergeCell ref="A13:A14"/>
    <mergeCell ref="B13:B14"/>
    <mergeCell ref="C13:E13"/>
    <mergeCell ref="F13:H13"/>
    <mergeCell ref="I13:K13"/>
    <mergeCell ref="L13:N13"/>
    <mergeCell ref="AE15:AE16"/>
    <mergeCell ref="AF15:AF16"/>
    <mergeCell ref="A17:A18"/>
    <mergeCell ref="B17:B18"/>
    <mergeCell ref="C17:E17"/>
    <mergeCell ref="F17:H17"/>
    <mergeCell ref="I17:K17"/>
    <mergeCell ref="L17:N17"/>
    <mergeCell ref="AB15:AB16"/>
    <mergeCell ref="AC15:AC16"/>
    <mergeCell ref="AD15:AD16"/>
    <mergeCell ref="AC17:AC18"/>
    <mergeCell ref="AD17:AD18"/>
    <mergeCell ref="AA17:AA18"/>
    <mergeCell ref="AB17:AB18"/>
    <mergeCell ref="O17:Q17"/>
    <mergeCell ref="R17:T17"/>
    <mergeCell ref="U17:W17"/>
    <mergeCell ref="X17:Z18"/>
    <mergeCell ref="AG15:AG16"/>
    <mergeCell ref="L15:N15"/>
    <mergeCell ref="O15:Q15"/>
    <mergeCell ref="R15:T15"/>
    <mergeCell ref="U15:W16"/>
    <mergeCell ref="X15:Z15"/>
    <mergeCell ref="AA15:AA16"/>
    <mergeCell ref="AE17:AE18"/>
    <mergeCell ref="AF17:AF18"/>
    <mergeCell ref="AG17:AG18"/>
    <mergeCell ref="F26:H26"/>
    <mergeCell ref="I26:K26"/>
    <mergeCell ref="L26:N26"/>
    <mergeCell ref="O26:Q26"/>
    <mergeCell ref="AD26:AD27"/>
    <mergeCell ref="AE26:AE27"/>
    <mergeCell ref="C25:E25"/>
    <mergeCell ref="F25:H25"/>
    <mergeCell ref="I25:K25"/>
    <mergeCell ref="L25:N25"/>
    <mergeCell ref="O25:Q25"/>
    <mergeCell ref="R25:T25"/>
    <mergeCell ref="U25:W25"/>
    <mergeCell ref="X25:Z25"/>
    <mergeCell ref="AF26:AF27"/>
    <mergeCell ref="AG26:AG27"/>
    <mergeCell ref="A28:A29"/>
    <mergeCell ref="B28:B29"/>
    <mergeCell ref="C28:E28"/>
    <mergeCell ref="F28:H29"/>
    <mergeCell ref="I28:K28"/>
    <mergeCell ref="L28:N28"/>
    <mergeCell ref="R26:T26"/>
    <mergeCell ref="U26:W26"/>
    <mergeCell ref="X26:Z26"/>
    <mergeCell ref="AA26:AA27"/>
    <mergeCell ref="AB26:AB27"/>
    <mergeCell ref="AC26:AC27"/>
    <mergeCell ref="AC28:AC29"/>
    <mergeCell ref="AD28:AD29"/>
    <mergeCell ref="AE28:AE29"/>
    <mergeCell ref="AF28:AF29"/>
    <mergeCell ref="AG28:AG29"/>
    <mergeCell ref="AA28:AA29"/>
    <mergeCell ref="AB28:AB29"/>
    <mergeCell ref="A26:A27"/>
    <mergeCell ref="B26:B27"/>
    <mergeCell ref="C26:E27"/>
    <mergeCell ref="A30:A31"/>
    <mergeCell ref="B30:B31"/>
    <mergeCell ref="C30:E30"/>
    <mergeCell ref="F30:H30"/>
    <mergeCell ref="I30:K31"/>
    <mergeCell ref="O28:Q28"/>
    <mergeCell ref="R28:T28"/>
    <mergeCell ref="U28:W28"/>
    <mergeCell ref="X28:Z28"/>
    <mergeCell ref="AB30:AB31"/>
    <mergeCell ref="AC30:AC31"/>
    <mergeCell ref="AD30:AD31"/>
    <mergeCell ref="AE30:AE31"/>
    <mergeCell ref="AF30:AF31"/>
    <mergeCell ref="AG30:AG31"/>
    <mergeCell ref="L30:N30"/>
    <mergeCell ref="O30:Q30"/>
    <mergeCell ref="R30:T30"/>
    <mergeCell ref="U30:W30"/>
    <mergeCell ref="X30:Z30"/>
    <mergeCell ref="AA30:AA31"/>
    <mergeCell ref="AC32:AC33"/>
    <mergeCell ref="AD32:AD33"/>
    <mergeCell ref="AE32:AE33"/>
    <mergeCell ref="AF32:AF33"/>
    <mergeCell ref="AG32:AG33"/>
    <mergeCell ref="A34:A35"/>
    <mergeCell ref="B34:B35"/>
    <mergeCell ref="C34:E34"/>
    <mergeCell ref="F34:H34"/>
    <mergeCell ref="I34:K34"/>
    <mergeCell ref="O32:Q32"/>
    <mergeCell ref="R32:T32"/>
    <mergeCell ref="U32:W32"/>
    <mergeCell ref="X32:Z32"/>
    <mergeCell ref="AA32:AA33"/>
    <mergeCell ref="AB32:AB33"/>
    <mergeCell ref="A32:A33"/>
    <mergeCell ref="B32:B33"/>
    <mergeCell ref="C32:E32"/>
    <mergeCell ref="F32:H32"/>
    <mergeCell ref="I32:K32"/>
    <mergeCell ref="L32:N33"/>
    <mergeCell ref="AB34:AB35"/>
    <mergeCell ref="AC34:AC35"/>
    <mergeCell ref="AD34:AD35"/>
    <mergeCell ref="AE34:AE35"/>
    <mergeCell ref="AF34:AF35"/>
    <mergeCell ref="AG34:AG35"/>
    <mergeCell ref="L34:N34"/>
    <mergeCell ref="O34:Q35"/>
    <mergeCell ref="R34:T34"/>
    <mergeCell ref="U34:W34"/>
    <mergeCell ref="X34:Z34"/>
    <mergeCell ref="AA34:AA35"/>
    <mergeCell ref="AC36:AC37"/>
    <mergeCell ref="AD36:AD37"/>
    <mergeCell ref="AE36:AE37"/>
    <mergeCell ref="AF36:AF37"/>
    <mergeCell ref="AG36:AG37"/>
    <mergeCell ref="A38:A39"/>
    <mergeCell ref="B38:B39"/>
    <mergeCell ref="C38:E38"/>
    <mergeCell ref="F38:H38"/>
    <mergeCell ref="I38:K38"/>
    <mergeCell ref="O36:Q36"/>
    <mergeCell ref="R36:T37"/>
    <mergeCell ref="U36:W36"/>
    <mergeCell ref="X36:Z36"/>
    <mergeCell ref="AA36:AA37"/>
    <mergeCell ref="AB36:AB37"/>
    <mergeCell ref="A36:A37"/>
    <mergeCell ref="B36:B37"/>
    <mergeCell ref="C36:E36"/>
    <mergeCell ref="F36:H36"/>
    <mergeCell ref="I36:K36"/>
    <mergeCell ref="L36:N36"/>
    <mergeCell ref="AC38:AC39"/>
    <mergeCell ref="AD38:AD39"/>
    <mergeCell ref="AE38:AE39"/>
    <mergeCell ref="AF38:AF39"/>
    <mergeCell ref="AG38:AG39"/>
    <mergeCell ref="L38:N38"/>
    <mergeCell ref="O38:Q38"/>
    <mergeCell ref="R38:T38"/>
    <mergeCell ref="U38:W39"/>
    <mergeCell ref="X38:Z38"/>
    <mergeCell ref="AA38:AA39"/>
    <mergeCell ref="U40:W40"/>
    <mergeCell ref="X40:Z40"/>
    <mergeCell ref="C40:E40"/>
    <mergeCell ref="F40:H40"/>
    <mergeCell ref="I40:K40"/>
    <mergeCell ref="L40:N40"/>
    <mergeCell ref="O40:Q40"/>
    <mergeCell ref="R40:T40"/>
    <mergeCell ref="AB38:AB39"/>
  </mergeCells>
  <phoneticPr fontId="1"/>
  <pageMargins left="0.14000000000000001" right="0" top="0.78740157480314965" bottom="0" header="0.51181102362204722" footer="0.51181102362204722"/>
  <pageSetup paperSize="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8"/>
  </sheetPr>
  <dimension ref="A1:AN62"/>
  <sheetViews>
    <sheetView topLeftCell="A7" zoomScale="75" workbookViewId="0">
      <selection activeCell="O21" activeCellId="1" sqref="AA13:AC14 O21:Q22"/>
    </sheetView>
  </sheetViews>
  <sheetFormatPr defaultRowHeight="13.5"/>
  <cols>
    <col min="1" max="1" width="4.625" style="42" customWidth="1"/>
    <col min="2" max="2" width="29.125" style="42" customWidth="1"/>
    <col min="3" max="32" width="3.25" style="42" customWidth="1"/>
    <col min="33" max="33" width="6.5" style="42" customWidth="1"/>
    <col min="34" max="39" width="6.125" style="42" customWidth="1"/>
    <col min="40" max="40" width="4" style="42" customWidth="1"/>
    <col min="41" max="259" width="8.875" style="42"/>
    <col min="260" max="260" width="4.625" style="42" customWidth="1"/>
    <col min="261" max="261" width="19.625" style="42" customWidth="1"/>
    <col min="262" max="262" width="3.125" style="42" customWidth="1"/>
    <col min="263" max="263" width="1.625" style="42" customWidth="1"/>
    <col min="264" max="265" width="3.125" style="42" customWidth="1"/>
    <col min="266" max="266" width="1.625" style="42" customWidth="1"/>
    <col min="267" max="268" width="3.125" style="42" customWidth="1"/>
    <col min="269" max="269" width="1.625" style="42" customWidth="1"/>
    <col min="270" max="271" width="3.125" style="42" customWidth="1"/>
    <col min="272" max="272" width="1.625" style="42" customWidth="1"/>
    <col min="273" max="274" width="3.125" style="42" customWidth="1"/>
    <col min="275" max="275" width="1.625" style="42" customWidth="1"/>
    <col min="276" max="277" width="3.125" style="42" customWidth="1"/>
    <col min="278" max="278" width="1.625" style="42" customWidth="1"/>
    <col min="279" max="279" width="3.125" style="42" customWidth="1"/>
    <col min="280" max="288" width="0" style="42" hidden="1" customWidth="1"/>
    <col min="289" max="289" width="4.875" style="42" customWidth="1"/>
    <col min="290" max="292" width="5" style="42" customWidth="1"/>
    <col min="293" max="293" width="4.625" style="42" customWidth="1"/>
    <col min="294" max="294" width="5" style="42" customWidth="1"/>
    <col min="295" max="295" width="5.375" style="42" customWidth="1"/>
    <col min="296" max="296" width="4" style="42" customWidth="1"/>
    <col min="297" max="515" width="8.875" style="42"/>
    <col min="516" max="516" width="4.625" style="42" customWidth="1"/>
    <col min="517" max="517" width="19.625" style="42" customWidth="1"/>
    <col min="518" max="518" width="3.125" style="42" customWidth="1"/>
    <col min="519" max="519" width="1.625" style="42" customWidth="1"/>
    <col min="520" max="521" width="3.125" style="42" customWidth="1"/>
    <col min="522" max="522" width="1.625" style="42" customWidth="1"/>
    <col min="523" max="524" width="3.125" style="42" customWidth="1"/>
    <col min="525" max="525" width="1.625" style="42" customWidth="1"/>
    <col min="526" max="527" width="3.125" style="42" customWidth="1"/>
    <col min="528" max="528" width="1.625" style="42" customWidth="1"/>
    <col min="529" max="530" width="3.125" style="42" customWidth="1"/>
    <col min="531" max="531" width="1.625" style="42" customWidth="1"/>
    <col min="532" max="533" width="3.125" style="42" customWidth="1"/>
    <col min="534" max="534" width="1.625" style="42" customWidth="1"/>
    <col min="535" max="535" width="3.125" style="42" customWidth="1"/>
    <col min="536" max="544" width="0" style="42" hidden="1" customWidth="1"/>
    <col min="545" max="545" width="4.875" style="42" customWidth="1"/>
    <col min="546" max="548" width="5" style="42" customWidth="1"/>
    <col min="549" max="549" width="4.625" style="42" customWidth="1"/>
    <col min="550" max="550" width="5" style="42" customWidth="1"/>
    <col min="551" max="551" width="5.375" style="42" customWidth="1"/>
    <col min="552" max="552" width="4" style="42" customWidth="1"/>
    <col min="553" max="771" width="8.875" style="42"/>
    <col min="772" max="772" width="4.625" style="42" customWidth="1"/>
    <col min="773" max="773" width="19.625" style="42" customWidth="1"/>
    <col min="774" max="774" width="3.125" style="42" customWidth="1"/>
    <col min="775" max="775" width="1.625" style="42" customWidth="1"/>
    <col min="776" max="777" width="3.125" style="42" customWidth="1"/>
    <col min="778" max="778" width="1.625" style="42" customWidth="1"/>
    <col min="779" max="780" width="3.125" style="42" customWidth="1"/>
    <col min="781" max="781" width="1.625" style="42" customWidth="1"/>
    <col min="782" max="783" width="3.125" style="42" customWidth="1"/>
    <col min="784" max="784" width="1.625" style="42" customWidth="1"/>
    <col min="785" max="786" width="3.125" style="42" customWidth="1"/>
    <col min="787" max="787" width="1.625" style="42" customWidth="1"/>
    <col min="788" max="789" width="3.125" style="42" customWidth="1"/>
    <col min="790" max="790" width="1.625" style="42" customWidth="1"/>
    <col min="791" max="791" width="3.125" style="42" customWidth="1"/>
    <col min="792" max="800" width="0" style="42" hidden="1" customWidth="1"/>
    <col min="801" max="801" width="4.875" style="42" customWidth="1"/>
    <col min="802" max="804" width="5" style="42" customWidth="1"/>
    <col min="805" max="805" width="4.625" style="42" customWidth="1"/>
    <col min="806" max="806" width="5" style="42" customWidth="1"/>
    <col min="807" max="807" width="5.375" style="42" customWidth="1"/>
    <col min="808" max="808" width="4" style="42" customWidth="1"/>
    <col min="809" max="1027" width="8.875" style="42"/>
    <col min="1028" max="1028" width="4.625" style="42" customWidth="1"/>
    <col min="1029" max="1029" width="19.625" style="42" customWidth="1"/>
    <col min="1030" max="1030" width="3.125" style="42" customWidth="1"/>
    <col min="1031" max="1031" width="1.625" style="42" customWidth="1"/>
    <col min="1032" max="1033" width="3.125" style="42" customWidth="1"/>
    <col min="1034" max="1034" width="1.625" style="42" customWidth="1"/>
    <col min="1035" max="1036" width="3.125" style="42" customWidth="1"/>
    <col min="1037" max="1037" width="1.625" style="42" customWidth="1"/>
    <col min="1038" max="1039" width="3.125" style="42" customWidth="1"/>
    <col min="1040" max="1040" width="1.625" style="42" customWidth="1"/>
    <col min="1041" max="1042" width="3.125" style="42" customWidth="1"/>
    <col min="1043" max="1043" width="1.625" style="42" customWidth="1"/>
    <col min="1044" max="1045" width="3.125" style="42" customWidth="1"/>
    <col min="1046" max="1046" width="1.625" style="42" customWidth="1"/>
    <col min="1047" max="1047" width="3.125" style="42" customWidth="1"/>
    <col min="1048" max="1056" width="0" style="42" hidden="1" customWidth="1"/>
    <col min="1057" max="1057" width="4.875" style="42" customWidth="1"/>
    <col min="1058" max="1060" width="5" style="42" customWidth="1"/>
    <col min="1061" max="1061" width="4.625" style="42" customWidth="1"/>
    <col min="1062" max="1062" width="5" style="42" customWidth="1"/>
    <col min="1063" max="1063" width="5.375" style="42" customWidth="1"/>
    <col min="1064" max="1064" width="4" style="42" customWidth="1"/>
    <col min="1065" max="1283" width="8.875" style="42"/>
    <col min="1284" max="1284" width="4.625" style="42" customWidth="1"/>
    <col min="1285" max="1285" width="19.625" style="42" customWidth="1"/>
    <col min="1286" max="1286" width="3.125" style="42" customWidth="1"/>
    <col min="1287" max="1287" width="1.625" style="42" customWidth="1"/>
    <col min="1288" max="1289" width="3.125" style="42" customWidth="1"/>
    <col min="1290" max="1290" width="1.625" style="42" customWidth="1"/>
    <col min="1291" max="1292" width="3.125" style="42" customWidth="1"/>
    <col min="1293" max="1293" width="1.625" style="42" customWidth="1"/>
    <col min="1294" max="1295" width="3.125" style="42" customWidth="1"/>
    <col min="1296" max="1296" width="1.625" style="42" customWidth="1"/>
    <col min="1297" max="1298" width="3.125" style="42" customWidth="1"/>
    <col min="1299" max="1299" width="1.625" style="42" customWidth="1"/>
    <col min="1300" max="1301" width="3.125" style="42" customWidth="1"/>
    <col min="1302" max="1302" width="1.625" style="42" customWidth="1"/>
    <col min="1303" max="1303" width="3.125" style="42" customWidth="1"/>
    <col min="1304" max="1312" width="0" style="42" hidden="1" customWidth="1"/>
    <col min="1313" max="1313" width="4.875" style="42" customWidth="1"/>
    <col min="1314" max="1316" width="5" style="42" customWidth="1"/>
    <col min="1317" max="1317" width="4.625" style="42" customWidth="1"/>
    <col min="1318" max="1318" width="5" style="42" customWidth="1"/>
    <col min="1319" max="1319" width="5.375" style="42" customWidth="1"/>
    <col min="1320" max="1320" width="4" style="42" customWidth="1"/>
    <col min="1321" max="1539" width="8.875" style="42"/>
    <col min="1540" max="1540" width="4.625" style="42" customWidth="1"/>
    <col min="1541" max="1541" width="19.625" style="42" customWidth="1"/>
    <col min="1542" max="1542" width="3.125" style="42" customWidth="1"/>
    <col min="1543" max="1543" width="1.625" style="42" customWidth="1"/>
    <col min="1544" max="1545" width="3.125" style="42" customWidth="1"/>
    <col min="1546" max="1546" width="1.625" style="42" customWidth="1"/>
    <col min="1547" max="1548" width="3.125" style="42" customWidth="1"/>
    <col min="1549" max="1549" width="1.625" style="42" customWidth="1"/>
    <col min="1550" max="1551" width="3.125" style="42" customWidth="1"/>
    <col min="1552" max="1552" width="1.625" style="42" customWidth="1"/>
    <col min="1553" max="1554" width="3.125" style="42" customWidth="1"/>
    <col min="1555" max="1555" width="1.625" style="42" customWidth="1"/>
    <col min="1556" max="1557" width="3.125" style="42" customWidth="1"/>
    <col min="1558" max="1558" width="1.625" style="42" customWidth="1"/>
    <col min="1559" max="1559" width="3.125" style="42" customWidth="1"/>
    <col min="1560" max="1568" width="0" style="42" hidden="1" customWidth="1"/>
    <col min="1569" max="1569" width="4.875" style="42" customWidth="1"/>
    <col min="1570" max="1572" width="5" style="42" customWidth="1"/>
    <col min="1573" max="1573" width="4.625" style="42" customWidth="1"/>
    <col min="1574" max="1574" width="5" style="42" customWidth="1"/>
    <col min="1575" max="1575" width="5.375" style="42" customWidth="1"/>
    <col min="1576" max="1576" width="4" style="42" customWidth="1"/>
    <col min="1577" max="1795" width="8.875" style="42"/>
    <col min="1796" max="1796" width="4.625" style="42" customWidth="1"/>
    <col min="1797" max="1797" width="19.625" style="42" customWidth="1"/>
    <col min="1798" max="1798" width="3.125" style="42" customWidth="1"/>
    <col min="1799" max="1799" width="1.625" style="42" customWidth="1"/>
    <col min="1800" max="1801" width="3.125" style="42" customWidth="1"/>
    <col min="1802" max="1802" width="1.625" style="42" customWidth="1"/>
    <col min="1803" max="1804" width="3.125" style="42" customWidth="1"/>
    <col min="1805" max="1805" width="1.625" style="42" customWidth="1"/>
    <col min="1806" max="1807" width="3.125" style="42" customWidth="1"/>
    <col min="1808" max="1808" width="1.625" style="42" customWidth="1"/>
    <col min="1809" max="1810" width="3.125" style="42" customWidth="1"/>
    <col min="1811" max="1811" width="1.625" style="42" customWidth="1"/>
    <col min="1812" max="1813" width="3.125" style="42" customWidth="1"/>
    <col min="1814" max="1814" width="1.625" style="42" customWidth="1"/>
    <col min="1815" max="1815" width="3.125" style="42" customWidth="1"/>
    <col min="1816" max="1824" width="0" style="42" hidden="1" customWidth="1"/>
    <col min="1825" max="1825" width="4.875" style="42" customWidth="1"/>
    <col min="1826" max="1828" width="5" style="42" customWidth="1"/>
    <col min="1829" max="1829" width="4.625" style="42" customWidth="1"/>
    <col min="1830" max="1830" width="5" style="42" customWidth="1"/>
    <col min="1831" max="1831" width="5.375" style="42" customWidth="1"/>
    <col min="1832" max="1832" width="4" style="42" customWidth="1"/>
    <col min="1833" max="2051" width="8.875" style="42"/>
    <col min="2052" max="2052" width="4.625" style="42" customWidth="1"/>
    <col min="2053" max="2053" width="19.625" style="42" customWidth="1"/>
    <col min="2054" max="2054" width="3.125" style="42" customWidth="1"/>
    <col min="2055" max="2055" width="1.625" style="42" customWidth="1"/>
    <col min="2056" max="2057" width="3.125" style="42" customWidth="1"/>
    <col min="2058" max="2058" width="1.625" style="42" customWidth="1"/>
    <col min="2059" max="2060" width="3.125" style="42" customWidth="1"/>
    <col min="2061" max="2061" width="1.625" style="42" customWidth="1"/>
    <col min="2062" max="2063" width="3.125" style="42" customWidth="1"/>
    <col min="2064" max="2064" width="1.625" style="42" customWidth="1"/>
    <col min="2065" max="2066" width="3.125" style="42" customWidth="1"/>
    <col min="2067" max="2067" width="1.625" style="42" customWidth="1"/>
    <col min="2068" max="2069" width="3.125" style="42" customWidth="1"/>
    <col min="2070" max="2070" width="1.625" style="42" customWidth="1"/>
    <col min="2071" max="2071" width="3.125" style="42" customWidth="1"/>
    <col min="2072" max="2080" width="0" style="42" hidden="1" customWidth="1"/>
    <col min="2081" max="2081" width="4.875" style="42" customWidth="1"/>
    <col min="2082" max="2084" width="5" style="42" customWidth="1"/>
    <col min="2085" max="2085" width="4.625" style="42" customWidth="1"/>
    <col min="2086" max="2086" width="5" style="42" customWidth="1"/>
    <col min="2087" max="2087" width="5.375" style="42" customWidth="1"/>
    <col min="2088" max="2088" width="4" style="42" customWidth="1"/>
    <col min="2089" max="2307" width="8.875" style="42"/>
    <col min="2308" max="2308" width="4.625" style="42" customWidth="1"/>
    <col min="2309" max="2309" width="19.625" style="42" customWidth="1"/>
    <col min="2310" max="2310" width="3.125" style="42" customWidth="1"/>
    <col min="2311" max="2311" width="1.625" style="42" customWidth="1"/>
    <col min="2312" max="2313" width="3.125" style="42" customWidth="1"/>
    <col min="2314" max="2314" width="1.625" style="42" customWidth="1"/>
    <col min="2315" max="2316" width="3.125" style="42" customWidth="1"/>
    <col min="2317" max="2317" width="1.625" style="42" customWidth="1"/>
    <col min="2318" max="2319" width="3.125" style="42" customWidth="1"/>
    <col min="2320" max="2320" width="1.625" style="42" customWidth="1"/>
    <col min="2321" max="2322" width="3.125" style="42" customWidth="1"/>
    <col min="2323" max="2323" width="1.625" style="42" customWidth="1"/>
    <col min="2324" max="2325" width="3.125" style="42" customWidth="1"/>
    <col min="2326" max="2326" width="1.625" style="42" customWidth="1"/>
    <col min="2327" max="2327" width="3.125" style="42" customWidth="1"/>
    <col min="2328" max="2336" width="0" style="42" hidden="1" customWidth="1"/>
    <col min="2337" max="2337" width="4.875" style="42" customWidth="1"/>
    <col min="2338" max="2340" width="5" style="42" customWidth="1"/>
    <col min="2341" max="2341" width="4.625" style="42" customWidth="1"/>
    <col min="2342" max="2342" width="5" style="42" customWidth="1"/>
    <col min="2343" max="2343" width="5.375" style="42" customWidth="1"/>
    <col min="2344" max="2344" width="4" style="42" customWidth="1"/>
    <col min="2345" max="2563" width="8.875" style="42"/>
    <col min="2564" max="2564" width="4.625" style="42" customWidth="1"/>
    <col min="2565" max="2565" width="19.625" style="42" customWidth="1"/>
    <col min="2566" max="2566" width="3.125" style="42" customWidth="1"/>
    <col min="2567" max="2567" width="1.625" style="42" customWidth="1"/>
    <col min="2568" max="2569" width="3.125" style="42" customWidth="1"/>
    <col min="2570" max="2570" width="1.625" style="42" customWidth="1"/>
    <col min="2571" max="2572" width="3.125" style="42" customWidth="1"/>
    <col min="2573" max="2573" width="1.625" style="42" customWidth="1"/>
    <col min="2574" max="2575" width="3.125" style="42" customWidth="1"/>
    <col min="2576" max="2576" width="1.625" style="42" customWidth="1"/>
    <col min="2577" max="2578" width="3.125" style="42" customWidth="1"/>
    <col min="2579" max="2579" width="1.625" style="42" customWidth="1"/>
    <col min="2580" max="2581" width="3.125" style="42" customWidth="1"/>
    <col min="2582" max="2582" width="1.625" style="42" customWidth="1"/>
    <col min="2583" max="2583" width="3.125" style="42" customWidth="1"/>
    <col min="2584" max="2592" width="0" style="42" hidden="1" customWidth="1"/>
    <col min="2593" max="2593" width="4.875" style="42" customWidth="1"/>
    <col min="2594" max="2596" width="5" style="42" customWidth="1"/>
    <col min="2597" max="2597" width="4.625" style="42" customWidth="1"/>
    <col min="2598" max="2598" width="5" style="42" customWidth="1"/>
    <col min="2599" max="2599" width="5.375" style="42" customWidth="1"/>
    <col min="2600" max="2600" width="4" style="42" customWidth="1"/>
    <col min="2601" max="2819" width="8.875" style="42"/>
    <col min="2820" max="2820" width="4.625" style="42" customWidth="1"/>
    <col min="2821" max="2821" width="19.625" style="42" customWidth="1"/>
    <col min="2822" max="2822" width="3.125" style="42" customWidth="1"/>
    <col min="2823" max="2823" width="1.625" style="42" customWidth="1"/>
    <col min="2824" max="2825" width="3.125" style="42" customWidth="1"/>
    <col min="2826" max="2826" width="1.625" style="42" customWidth="1"/>
    <col min="2827" max="2828" width="3.125" style="42" customWidth="1"/>
    <col min="2829" max="2829" width="1.625" style="42" customWidth="1"/>
    <col min="2830" max="2831" width="3.125" style="42" customWidth="1"/>
    <col min="2832" max="2832" width="1.625" style="42" customWidth="1"/>
    <col min="2833" max="2834" width="3.125" style="42" customWidth="1"/>
    <col min="2835" max="2835" width="1.625" style="42" customWidth="1"/>
    <col min="2836" max="2837" width="3.125" style="42" customWidth="1"/>
    <col min="2838" max="2838" width="1.625" style="42" customWidth="1"/>
    <col min="2839" max="2839" width="3.125" style="42" customWidth="1"/>
    <col min="2840" max="2848" width="0" style="42" hidden="1" customWidth="1"/>
    <col min="2849" max="2849" width="4.875" style="42" customWidth="1"/>
    <col min="2850" max="2852" width="5" style="42" customWidth="1"/>
    <col min="2853" max="2853" width="4.625" style="42" customWidth="1"/>
    <col min="2854" max="2854" width="5" style="42" customWidth="1"/>
    <col min="2855" max="2855" width="5.375" style="42" customWidth="1"/>
    <col min="2856" max="2856" width="4" style="42" customWidth="1"/>
    <col min="2857" max="3075" width="8.875" style="42"/>
    <col min="3076" max="3076" width="4.625" style="42" customWidth="1"/>
    <col min="3077" max="3077" width="19.625" style="42" customWidth="1"/>
    <col min="3078" max="3078" width="3.125" style="42" customWidth="1"/>
    <col min="3079" max="3079" width="1.625" style="42" customWidth="1"/>
    <col min="3080" max="3081" width="3.125" style="42" customWidth="1"/>
    <col min="3082" max="3082" width="1.625" style="42" customWidth="1"/>
    <col min="3083" max="3084" width="3.125" style="42" customWidth="1"/>
    <col min="3085" max="3085" width="1.625" style="42" customWidth="1"/>
    <col min="3086" max="3087" width="3.125" style="42" customWidth="1"/>
    <col min="3088" max="3088" width="1.625" style="42" customWidth="1"/>
    <col min="3089" max="3090" width="3.125" style="42" customWidth="1"/>
    <col min="3091" max="3091" width="1.625" style="42" customWidth="1"/>
    <col min="3092" max="3093" width="3.125" style="42" customWidth="1"/>
    <col min="3094" max="3094" width="1.625" style="42" customWidth="1"/>
    <col min="3095" max="3095" width="3.125" style="42" customWidth="1"/>
    <col min="3096" max="3104" width="0" style="42" hidden="1" customWidth="1"/>
    <col min="3105" max="3105" width="4.875" style="42" customWidth="1"/>
    <col min="3106" max="3108" width="5" style="42" customWidth="1"/>
    <col min="3109" max="3109" width="4.625" style="42" customWidth="1"/>
    <col min="3110" max="3110" width="5" style="42" customWidth="1"/>
    <col min="3111" max="3111" width="5.375" style="42" customWidth="1"/>
    <col min="3112" max="3112" width="4" style="42" customWidth="1"/>
    <col min="3113" max="3331" width="8.875" style="42"/>
    <col min="3332" max="3332" width="4.625" style="42" customWidth="1"/>
    <col min="3333" max="3333" width="19.625" style="42" customWidth="1"/>
    <col min="3334" max="3334" width="3.125" style="42" customWidth="1"/>
    <col min="3335" max="3335" width="1.625" style="42" customWidth="1"/>
    <col min="3336" max="3337" width="3.125" style="42" customWidth="1"/>
    <col min="3338" max="3338" width="1.625" style="42" customWidth="1"/>
    <col min="3339" max="3340" width="3.125" style="42" customWidth="1"/>
    <col min="3341" max="3341" width="1.625" style="42" customWidth="1"/>
    <col min="3342" max="3343" width="3.125" style="42" customWidth="1"/>
    <col min="3344" max="3344" width="1.625" style="42" customWidth="1"/>
    <col min="3345" max="3346" width="3.125" style="42" customWidth="1"/>
    <col min="3347" max="3347" width="1.625" style="42" customWidth="1"/>
    <col min="3348" max="3349" width="3.125" style="42" customWidth="1"/>
    <col min="3350" max="3350" width="1.625" style="42" customWidth="1"/>
    <col min="3351" max="3351" width="3.125" style="42" customWidth="1"/>
    <col min="3352" max="3360" width="0" style="42" hidden="1" customWidth="1"/>
    <col min="3361" max="3361" width="4.875" style="42" customWidth="1"/>
    <col min="3362" max="3364" width="5" style="42" customWidth="1"/>
    <col min="3365" max="3365" width="4.625" style="42" customWidth="1"/>
    <col min="3366" max="3366" width="5" style="42" customWidth="1"/>
    <col min="3367" max="3367" width="5.375" style="42" customWidth="1"/>
    <col min="3368" max="3368" width="4" style="42" customWidth="1"/>
    <col min="3369" max="3587" width="8.875" style="42"/>
    <col min="3588" max="3588" width="4.625" style="42" customWidth="1"/>
    <col min="3589" max="3589" width="19.625" style="42" customWidth="1"/>
    <col min="3590" max="3590" width="3.125" style="42" customWidth="1"/>
    <col min="3591" max="3591" width="1.625" style="42" customWidth="1"/>
    <col min="3592" max="3593" width="3.125" style="42" customWidth="1"/>
    <col min="3594" max="3594" width="1.625" style="42" customWidth="1"/>
    <col min="3595" max="3596" width="3.125" style="42" customWidth="1"/>
    <col min="3597" max="3597" width="1.625" style="42" customWidth="1"/>
    <col min="3598" max="3599" width="3.125" style="42" customWidth="1"/>
    <col min="3600" max="3600" width="1.625" style="42" customWidth="1"/>
    <col min="3601" max="3602" width="3.125" style="42" customWidth="1"/>
    <col min="3603" max="3603" width="1.625" style="42" customWidth="1"/>
    <col min="3604" max="3605" width="3.125" style="42" customWidth="1"/>
    <col min="3606" max="3606" width="1.625" style="42" customWidth="1"/>
    <col min="3607" max="3607" width="3.125" style="42" customWidth="1"/>
    <col min="3608" max="3616" width="0" style="42" hidden="1" customWidth="1"/>
    <col min="3617" max="3617" width="4.875" style="42" customWidth="1"/>
    <col min="3618" max="3620" width="5" style="42" customWidth="1"/>
    <col min="3621" max="3621" width="4.625" style="42" customWidth="1"/>
    <col min="3622" max="3622" width="5" style="42" customWidth="1"/>
    <col min="3623" max="3623" width="5.375" style="42" customWidth="1"/>
    <col min="3624" max="3624" width="4" style="42" customWidth="1"/>
    <col min="3625" max="3843" width="8.875" style="42"/>
    <col min="3844" max="3844" width="4.625" style="42" customWidth="1"/>
    <col min="3845" max="3845" width="19.625" style="42" customWidth="1"/>
    <col min="3846" max="3846" width="3.125" style="42" customWidth="1"/>
    <col min="3847" max="3847" width="1.625" style="42" customWidth="1"/>
    <col min="3848" max="3849" width="3.125" style="42" customWidth="1"/>
    <col min="3850" max="3850" width="1.625" style="42" customWidth="1"/>
    <col min="3851" max="3852" width="3.125" style="42" customWidth="1"/>
    <col min="3853" max="3853" width="1.625" style="42" customWidth="1"/>
    <col min="3854" max="3855" width="3.125" style="42" customWidth="1"/>
    <col min="3856" max="3856" width="1.625" style="42" customWidth="1"/>
    <col min="3857" max="3858" width="3.125" style="42" customWidth="1"/>
    <col min="3859" max="3859" width="1.625" style="42" customWidth="1"/>
    <col min="3860" max="3861" width="3.125" style="42" customWidth="1"/>
    <col min="3862" max="3862" width="1.625" style="42" customWidth="1"/>
    <col min="3863" max="3863" width="3.125" style="42" customWidth="1"/>
    <col min="3864" max="3872" width="0" style="42" hidden="1" customWidth="1"/>
    <col min="3873" max="3873" width="4.875" style="42" customWidth="1"/>
    <col min="3874" max="3876" width="5" style="42" customWidth="1"/>
    <col min="3877" max="3877" width="4.625" style="42" customWidth="1"/>
    <col min="3878" max="3878" width="5" style="42" customWidth="1"/>
    <col min="3879" max="3879" width="5.375" style="42" customWidth="1"/>
    <col min="3880" max="3880" width="4" style="42" customWidth="1"/>
    <col min="3881" max="4099" width="8.875" style="42"/>
    <col min="4100" max="4100" width="4.625" style="42" customWidth="1"/>
    <col min="4101" max="4101" width="19.625" style="42" customWidth="1"/>
    <col min="4102" max="4102" width="3.125" style="42" customWidth="1"/>
    <col min="4103" max="4103" width="1.625" style="42" customWidth="1"/>
    <col min="4104" max="4105" width="3.125" style="42" customWidth="1"/>
    <col min="4106" max="4106" width="1.625" style="42" customWidth="1"/>
    <col min="4107" max="4108" width="3.125" style="42" customWidth="1"/>
    <col min="4109" max="4109" width="1.625" style="42" customWidth="1"/>
    <col min="4110" max="4111" width="3.125" style="42" customWidth="1"/>
    <col min="4112" max="4112" width="1.625" style="42" customWidth="1"/>
    <col min="4113" max="4114" width="3.125" style="42" customWidth="1"/>
    <col min="4115" max="4115" width="1.625" style="42" customWidth="1"/>
    <col min="4116" max="4117" width="3.125" style="42" customWidth="1"/>
    <col min="4118" max="4118" width="1.625" style="42" customWidth="1"/>
    <col min="4119" max="4119" width="3.125" style="42" customWidth="1"/>
    <col min="4120" max="4128" width="0" style="42" hidden="1" customWidth="1"/>
    <col min="4129" max="4129" width="4.875" style="42" customWidth="1"/>
    <col min="4130" max="4132" width="5" style="42" customWidth="1"/>
    <col min="4133" max="4133" width="4.625" style="42" customWidth="1"/>
    <col min="4134" max="4134" width="5" style="42" customWidth="1"/>
    <col min="4135" max="4135" width="5.375" style="42" customWidth="1"/>
    <col min="4136" max="4136" width="4" style="42" customWidth="1"/>
    <col min="4137" max="4355" width="8.875" style="42"/>
    <col min="4356" max="4356" width="4.625" style="42" customWidth="1"/>
    <col min="4357" max="4357" width="19.625" style="42" customWidth="1"/>
    <col min="4358" max="4358" width="3.125" style="42" customWidth="1"/>
    <col min="4359" max="4359" width="1.625" style="42" customWidth="1"/>
    <col min="4360" max="4361" width="3.125" style="42" customWidth="1"/>
    <col min="4362" max="4362" width="1.625" style="42" customWidth="1"/>
    <col min="4363" max="4364" width="3.125" style="42" customWidth="1"/>
    <col min="4365" max="4365" width="1.625" style="42" customWidth="1"/>
    <col min="4366" max="4367" width="3.125" style="42" customWidth="1"/>
    <col min="4368" max="4368" width="1.625" style="42" customWidth="1"/>
    <col min="4369" max="4370" width="3.125" style="42" customWidth="1"/>
    <col min="4371" max="4371" width="1.625" style="42" customWidth="1"/>
    <col min="4372" max="4373" width="3.125" style="42" customWidth="1"/>
    <col min="4374" max="4374" width="1.625" style="42" customWidth="1"/>
    <col min="4375" max="4375" width="3.125" style="42" customWidth="1"/>
    <col min="4376" max="4384" width="0" style="42" hidden="1" customWidth="1"/>
    <col min="4385" max="4385" width="4.875" style="42" customWidth="1"/>
    <col min="4386" max="4388" width="5" style="42" customWidth="1"/>
    <col min="4389" max="4389" width="4.625" style="42" customWidth="1"/>
    <col min="4390" max="4390" width="5" style="42" customWidth="1"/>
    <col min="4391" max="4391" width="5.375" style="42" customWidth="1"/>
    <col min="4392" max="4392" width="4" style="42" customWidth="1"/>
    <col min="4393" max="4611" width="8.875" style="42"/>
    <col min="4612" max="4612" width="4.625" style="42" customWidth="1"/>
    <col min="4613" max="4613" width="19.625" style="42" customWidth="1"/>
    <col min="4614" max="4614" width="3.125" style="42" customWidth="1"/>
    <col min="4615" max="4615" width="1.625" style="42" customWidth="1"/>
    <col min="4616" max="4617" width="3.125" style="42" customWidth="1"/>
    <col min="4618" max="4618" width="1.625" style="42" customWidth="1"/>
    <col min="4619" max="4620" width="3.125" style="42" customWidth="1"/>
    <col min="4621" max="4621" width="1.625" style="42" customWidth="1"/>
    <col min="4622" max="4623" width="3.125" style="42" customWidth="1"/>
    <col min="4624" max="4624" width="1.625" style="42" customWidth="1"/>
    <col min="4625" max="4626" width="3.125" style="42" customWidth="1"/>
    <col min="4627" max="4627" width="1.625" style="42" customWidth="1"/>
    <col min="4628" max="4629" width="3.125" style="42" customWidth="1"/>
    <col min="4630" max="4630" width="1.625" style="42" customWidth="1"/>
    <col min="4631" max="4631" width="3.125" style="42" customWidth="1"/>
    <col min="4632" max="4640" width="0" style="42" hidden="1" customWidth="1"/>
    <col min="4641" max="4641" width="4.875" style="42" customWidth="1"/>
    <col min="4642" max="4644" width="5" style="42" customWidth="1"/>
    <col min="4645" max="4645" width="4.625" style="42" customWidth="1"/>
    <col min="4646" max="4646" width="5" style="42" customWidth="1"/>
    <col min="4647" max="4647" width="5.375" style="42" customWidth="1"/>
    <col min="4648" max="4648" width="4" style="42" customWidth="1"/>
    <col min="4649" max="4867" width="8.875" style="42"/>
    <col min="4868" max="4868" width="4.625" style="42" customWidth="1"/>
    <col min="4869" max="4869" width="19.625" style="42" customWidth="1"/>
    <col min="4870" max="4870" width="3.125" style="42" customWidth="1"/>
    <col min="4871" max="4871" width="1.625" style="42" customWidth="1"/>
    <col min="4872" max="4873" width="3.125" style="42" customWidth="1"/>
    <col min="4874" max="4874" width="1.625" style="42" customWidth="1"/>
    <col min="4875" max="4876" width="3.125" style="42" customWidth="1"/>
    <col min="4877" max="4877" width="1.625" style="42" customWidth="1"/>
    <col min="4878" max="4879" width="3.125" style="42" customWidth="1"/>
    <col min="4880" max="4880" width="1.625" style="42" customWidth="1"/>
    <col min="4881" max="4882" width="3.125" style="42" customWidth="1"/>
    <col min="4883" max="4883" width="1.625" style="42" customWidth="1"/>
    <col min="4884" max="4885" width="3.125" style="42" customWidth="1"/>
    <col min="4886" max="4886" width="1.625" style="42" customWidth="1"/>
    <col min="4887" max="4887" width="3.125" style="42" customWidth="1"/>
    <col min="4888" max="4896" width="0" style="42" hidden="1" customWidth="1"/>
    <col min="4897" max="4897" width="4.875" style="42" customWidth="1"/>
    <col min="4898" max="4900" width="5" style="42" customWidth="1"/>
    <col min="4901" max="4901" width="4.625" style="42" customWidth="1"/>
    <col min="4902" max="4902" width="5" style="42" customWidth="1"/>
    <col min="4903" max="4903" width="5.375" style="42" customWidth="1"/>
    <col min="4904" max="4904" width="4" style="42" customWidth="1"/>
    <col min="4905" max="5123" width="8.875" style="42"/>
    <col min="5124" max="5124" width="4.625" style="42" customWidth="1"/>
    <col min="5125" max="5125" width="19.625" style="42" customWidth="1"/>
    <col min="5126" max="5126" width="3.125" style="42" customWidth="1"/>
    <col min="5127" max="5127" width="1.625" style="42" customWidth="1"/>
    <col min="5128" max="5129" width="3.125" style="42" customWidth="1"/>
    <col min="5130" max="5130" width="1.625" style="42" customWidth="1"/>
    <col min="5131" max="5132" width="3.125" style="42" customWidth="1"/>
    <col min="5133" max="5133" width="1.625" style="42" customWidth="1"/>
    <col min="5134" max="5135" width="3.125" style="42" customWidth="1"/>
    <col min="5136" max="5136" width="1.625" style="42" customWidth="1"/>
    <col min="5137" max="5138" width="3.125" style="42" customWidth="1"/>
    <col min="5139" max="5139" width="1.625" style="42" customWidth="1"/>
    <col min="5140" max="5141" width="3.125" style="42" customWidth="1"/>
    <col min="5142" max="5142" width="1.625" style="42" customWidth="1"/>
    <col min="5143" max="5143" width="3.125" style="42" customWidth="1"/>
    <col min="5144" max="5152" width="0" style="42" hidden="1" customWidth="1"/>
    <col min="5153" max="5153" width="4.875" style="42" customWidth="1"/>
    <col min="5154" max="5156" width="5" style="42" customWidth="1"/>
    <col min="5157" max="5157" width="4.625" style="42" customWidth="1"/>
    <col min="5158" max="5158" width="5" style="42" customWidth="1"/>
    <col min="5159" max="5159" width="5.375" style="42" customWidth="1"/>
    <col min="5160" max="5160" width="4" style="42" customWidth="1"/>
    <col min="5161" max="5379" width="8.875" style="42"/>
    <col min="5380" max="5380" width="4.625" style="42" customWidth="1"/>
    <col min="5381" max="5381" width="19.625" style="42" customWidth="1"/>
    <col min="5382" max="5382" width="3.125" style="42" customWidth="1"/>
    <col min="5383" max="5383" width="1.625" style="42" customWidth="1"/>
    <col min="5384" max="5385" width="3.125" style="42" customWidth="1"/>
    <col min="5386" max="5386" width="1.625" style="42" customWidth="1"/>
    <col min="5387" max="5388" width="3.125" style="42" customWidth="1"/>
    <col min="5389" max="5389" width="1.625" style="42" customWidth="1"/>
    <col min="5390" max="5391" width="3.125" style="42" customWidth="1"/>
    <col min="5392" max="5392" width="1.625" style="42" customWidth="1"/>
    <col min="5393" max="5394" width="3.125" style="42" customWidth="1"/>
    <col min="5395" max="5395" width="1.625" style="42" customWidth="1"/>
    <col min="5396" max="5397" width="3.125" style="42" customWidth="1"/>
    <col min="5398" max="5398" width="1.625" style="42" customWidth="1"/>
    <col min="5399" max="5399" width="3.125" style="42" customWidth="1"/>
    <col min="5400" max="5408" width="0" style="42" hidden="1" customWidth="1"/>
    <col min="5409" max="5409" width="4.875" style="42" customWidth="1"/>
    <col min="5410" max="5412" width="5" style="42" customWidth="1"/>
    <col min="5413" max="5413" width="4.625" style="42" customWidth="1"/>
    <col min="5414" max="5414" width="5" style="42" customWidth="1"/>
    <col min="5415" max="5415" width="5.375" style="42" customWidth="1"/>
    <col min="5416" max="5416" width="4" style="42" customWidth="1"/>
    <col min="5417" max="5635" width="8.875" style="42"/>
    <col min="5636" max="5636" width="4.625" style="42" customWidth="1"/>
    <col min="5637" max="5637" width="19.625" style="42" customWidth="1"/>
    <col min="5638" max="5638" width="3.125" style="42" customWidth="1"/>
    <col min="5639" max="5639" width="1.625" style="42" customWidth="1"/>
    <col min="5640" max="5641" width="3.125" style="42" customWidth="1"/>
    <col min="5642" max="5642" width="1.625" style="42" customWidth="1"/>
    <col min="5643" max="5644" width="3.125" style="42" customWidth="1"/>
    <col min="5645" max="5645" width="1.625" style="42" customWidth="1"/>
    <col min="5646" max="5647" width="3.125" style="42" customWidth="1"/>
    <col min="5648" max="5648" width="1.625" style="42" customWidth="1"/>
    <col min="5649" max="5650" width="3.125" style="42" customWidth="1"/>
    <col min="5651" max="5651" width="1.625" style="42" customWidth="1"/>
    <col min="5652" max="5653" width="3.125" style="42" customWidth="1"/>
    <col min="5654" max="5654" width="1.625" style="42" customWidth="1"/>
    <col min="5655" max="5655" width="3.125" style="42" customWidth="1"/>
    <col min="5656" max="5664" width="0" style="42" hidden="1" customWidth="1"/>
    <col min="5665" max="5665" width="4.875" style="42" customWidth="1"/>
    <col min="5666" max="5668" width="5" style="42" customWidth="1"/>
    <col min="5669" max="5669" width="4.625" style="42" customWidth="1"/>
    <col min="5670" max="5670" width="5" style="42" customWidth="1"/>
    <col min="5671" max="5671" width="5.375" style="42" customWidth="1"/>
    <col min="5672" max="5672" width="4" style="42" customWidth="1"/>
    <col min="5673" max="5891" width="8.875" style="42"/>
    <col min="5892" max="5892" width="4.625" style="42" customWidth="1"/>
    <col min="5893" max="5893" width="19.625" style="42" customWidth="1"/>
    <col min="5894" max="5894" width="3.125" style="42" customWidth="1"/>
    <col min="5895" max="5895" width="1.625" style="42" customWidth="1"/>
    <col min="5896" max="5897" width="3.125" style="42" customWidth="1"/>
    <col min="5898" max="5898" width="1.625" style="42" customWidth="1"/>
    <col min="5899" max="5900" width="3.125" style="42" customWidth="1"/>
    <col min="5901" max="5901" width="1.625" style="42" customWidth="1"/>
    <col min="5902" max="5903" width="3.125" style="42" customWidth="1"/>
    <col min="5904" max="5904" width="1.625" style="42" customWidth="1"/>
    <col min="5905" max="5906" width="3.125" style="42" customWidth="1"/>
    <col min="5907" max="5907" width="1.625" style="42" customWidth="1"/>
    <col min="5908" max="5909" width="3.125" style="42" customWidth="1"/>
    <col min="5910" max="5910" width="1.625" style="42" customWidth="1"/>
    <col min="5911" max="5911" width="3.125" style="42" customWidth="1"/>
    <col min="5912" max="5920" width="0" style="42" hidden="1" customWidth="1"/>
    <col min="5921" max="5921" width="4.875" style="42" customWidth="1"/>
    <col min="5922" max="5924" width="5" style="42" customWidth="1"/>
    <col min="5925" max="5925" width="4.625" style="42" customWidth="1"/>
    <col min="5926" max="5926" width="5" style="42" customWidth="1"/>
    <col min="5927" max="5927" width="5.375" style="42" customWidth="1"/>
    <col min="5928" max="5928" width="4" style="42" customWidth="1"/>
    <col min="5929" max="6147" width="8.875" style="42"/>
    <col min="6148" max="6148" width="4.625" style="42" customWidth="1"/>
    <col min="6149" max="6149" width="19.625" style="42" customWidth="1"/>
    <col min="6150" max="6150" width="3.125" style="42" customWidth="1"/>
    <col min="6151" max="6151" width="1.625" style="42" customWidth="1"/>
    <col min="6152" max="6153" width="3.125" style="42" customWidth="1"/>
    <col min="6154" max="6154" width="1.625" style="42" customWidth="1"/>
    <col min="6155" max="6156" width="3.125" style="42" customWidth="1"/>
    <col min="6157" max="6157" width="1.625" style="42" customWidth="1"/>
    <col min="6158" max="6159" width="3.125" style="42" customWidth="1"/>
    <col min="6160" max="6160" width="1.625" style="42" customWidth="1"/>
    <col min="6161" max="6162" width="3.125" style="42" customWidth="1"/>
    <col min="6163" max="6163" width="1.625" style="42" customWidth="1"/>
    <col min="6164" max="6165" width="3.125" style="42" customWidth="1"/>
    <col min="6166" max="6166" width="1.625" style="42" customWidth="1"/>
    <col min="6167" max="6167" width="3.125" style="42" customWidth="1"/>
    <col min="6168" max="6176" width="0" style="42" hidden="1" customWidth="1"/>
    <col min="6177" max="6177" width="4.875" style="42" customWidth="1"/>
    <col min="6178" max="6180" width="5" style="42" customWidth="1"/>
    <col min="6181" max="6181" width="4.625" style="42" customWidth="1"/>
    <col min="6182" max="6182" width="5" style="42" customWidth="1"/>
    <col min="6183" max="6183" width="5.375" style="42" customWidth="1"/>
    <col min="6184" max="6184" width="4" style="42" customWidth="1"/>
    <col min="6185" max="6403" width="8.875" style="42"/>
    <col min="6404" max="6404" width="4.625" style="42" customWidth="1"/>
    <col min="6405" max="6405" width="19.625" style="42" customWidth="1"/>
    <col min="6406" max="6406" width="3.125" style="42" customWidth="1"/>
    <col min="6407" max="6407" width="1.625" style="42" customWidth="1"/>
    <col min="6408" max="6409" width="3.125" style="42" customWidth="1"/>
    <col min="6410" max="6410" width="1.625" style="42" customWidth="1"/>
    <col min="6411" max="6412" width="3.125" style="42" customWidth="1"/>
    <col min="6413" max="6413" width="1.625" style="42" customWidth="1"/>
    <col min="6414" max="6415" width="3.125" style="42" customWidth="1"/>
    <col min="6416" max="6416" width="1.625" style="42" customWidth="1"/>
    <col min="6417" max="6418" width="3.125" style="42" customWidth="1"/>
    <col min="6419" max="6419" width="1.625" style="42" customWidth="1"/>
    <col min="6420" max="6421" width="3.125" style="42" customWidth="1"/>
    <col min="6422" max="6422" width="1.625" style="42" customWidth="1"/>
    <col min="6423" max="6423" width="3.125" style="42" customWidth="1"/>
    <col min="6424" max="6432" width="0" style="42" hidden="1" customWidth="1"/>
    <col min="6433" max="6433" width="4.875" style="42" customWidth="1"/>
    <col min="6434" max="6436" width="5" style="42" customWidth="1"/>
    <col min="6437" max="6437" width="4.625" style="42" customWidth="1"/>
    <col min="6438" max="6438" width="5" style="42" customWidth="1"/>
    <col min="6439" max="6439" width="5.375" style="42" customWidth="1"/>
    <col min="6440" max="6440" width="4" style="42" customWidth="1"/>
    <col min="6441" max="6659" width="8.875" style="42"/>
    <col min="6660" max="6660" width="4.625" style="42" customWidth="1"/>
    <col min="6661" max="6661" width="19.625" style="42" customWidth="1"/>
    <col min="6662" max="6662" width="3.125" style="42" customWidth="1"/>
    <col min="6663" max="6663" width="1.625" style="42" customWidth="1"/>
    <col min="6664" max="6665" width="3.125" style="42" customWidth="1"/>
    <col min="6666" max="6666" width="1.625" style="42" customWidth="1"/>
    <col min="6667" max="6668" width="3.125" style="42" customWidth="1"/>
    <col min="6669" max="6669" width="1.625" style="42" customWidth="1"/>
    <col min="6670" max="6671" width="3.125" style="42" customWidth="1"/>
    <col min="6672" max="6672" width="1.625" style="42" customWidth="1"/>
    <col min="6673" max="6674" width="3.125" style="42" customWidth="1"/>
    <col min="6675" max="6675" width="1.625" style="42" customWidth="1"/>
    <col min="6676" max="6677" width="3.125" style="42" customWidth="1"/>
    <col min="6678" max="6678" width="1.625" style="42" customWidth="1"/>
    <col min="6679" max="6679" width="3.125" style="42" customWidth="1"/>
    <col min="6680" max="6688" width="0" style="42" hidden="1" customWidth="1"/>
    <col min="6689" max="6689" width="4.875" style="42" customWidth="1"/>
    <col min="6690" max="6692" width="5" style="42" customWidth="1"/>
    <col min="6693" max="6693" width="4.625" style="42" customWidth="1"/>
    <col min="6694" max="6694" width="5" style="42" customWidth="1"/>
    <col min="6695" max="6695" width="5.375" style="42" customWidth="1"/>
    <col min="6696" max="6696" width="4" style="42" customWidth="1"/>
    <col min="6697" max="6915" width="8.875" style="42"/>
    <col min="6916" max="6916" width="4.625" style="42" customWidth="1"/>
    <col min="6917" max="6917" width="19.625" style="42" customWidth="1"/>
    <col min="6918" max="6918" width="3.125" style="42" customWidth="1"/>
    <col min="6919" max="6919" width="1.625" style="42" customWidth="1"/>
    <col min="6920" max="6921" width="3.125" style="42" customWidth="1"/>
    <col min="6922" max="6922" width="1.625" style="42" customWidth="1"/>
    <col min="6923" max="6924" width="3.125" style="42" customWidth="1"/>
    <col min="6925" max="6925" width="1.625" style="42" customWidth="1"/>
    <col min="6926" max="6927" width="3.125" style="42" customWidth="1"/>
    <col min="6928" max="6928" width="1.625" style="42" customWidth="1"/>
    <col min="6929" max="6930" width="3.125" style="42" customWidth="1"/>
    <col min="6931" max="6931" width="1.625" style="42" customWidth="1"/>
    <col min="6932" max="6933" width="3.125" style="42" customWidth="1"/>
    <col min="6934" max="6934" width="1.625" style="42" customWidth="1"/>
    <col min="6935" max="6935" width="3.125" style="42" customWidth="1"/>
    <col min="6936" max="6944" width="0" style="42" hidden="1" customWidth="1"/>
    <col min="6945" max="6945" width="4.875" style="42" customWidth="1"/>
    <col min="6946" max="6948" width="5" style="42" customWidth="1"/>
    <col min="6949" max="6949" width="4.625" style="42" customWidth="1"/>
    <col min="6950" max="6950" width="5" style="42" customWidth="1"/>
    <col min="6951" max="6951" width="5.375" style="42" customWidth="1"/>
    <col min="6952" max="6952" width="4" style="42" customWidth="1"/>
    <col min="6953" max="7171" width="8.875" style="42"/>
    <col min="7172" max="7172" width="4.625" style="42" customWidth="1"/>
    <col min="7173" max="7173" width="19.625" style="42" customWidth="1"/>
    <col min="7174" max="7174" width="3.125" style="42" customWidth="1"/>
    <col min="7175" max="7175" width="1.625" style="42" customWidth="1"/>
    <col min="7176" max="7177" width="3.125" style="42" customWidth="1"/>
    <col min="7178" max="7178" width="1.625" style="42" customWidth="1"/>
    <col min="7179" max="7180" width="3.125" style="42" customWidth="1"/>
    <col min="7181" max="7181" width="1.625" style="42" customWidth="1"/>
    <col min="7182" max="7183" width="3.125" style="42" customWidth="1"/>
    <col min="7184" max="7184" width="1.625" style="42" customWidth="1"/>
    <col min="7185" max="7186" width="3.125" style="42" customWidth="1"/>
    <col min="7187" max="7187" width="1.625" style="42" customWidth="1"/>
    <col min="7188" max="7189" width="3.125" style="42" customWidth="1"/>
    <col min="7190" max="7190" width="1.625" style="42" customWidth="1"/>
    <col min="7191" max="7191" width="3.125" style="42" customWidth="1"/>
    <col min="7192" max="7200" width="0" style="42" hidden="1" customWidth="1"/>
    <col min="7201" max="7201" width="4.875" style="42" customWidth="1"/>
    <col min="7202" max="7204" width="5" style="42" customWidth="1"/>
    <col min="7205" max="7205" width="4.625" style="42" customWidth="1"/>
    <col min="7206" max="7206" width="5" style="42" customWidth="1"/>
    <col min="7207" max="7207" width="5.375" style="42" customWidth="1"/>
    <col min="7208" max="7208" width="4" style="42" customWidth="1"/>
    <col min="7209" max="7427" width="8.875" style="42"/>
    <col min="7428" max="7428" width="4.625" style="42" customWidth="1"/>
    <col min="7429" max="7429" width="19.625" style="42" customWidth="1"/>
    <col min="7430" max="7430" width="3.125" style="42" customWidth="1"/>
    <col min="7431" max="7431" width="1.625" style="42" customWidth="1"/>
    <col min="7432" max="7433" width="3.125" style="42" customWidth="1"/>
    <col min="7434" max="7434" width="1.625" style="42" customWidth="1"/>
    <col min="7435" max="7436" width="3.125" style="42" customWidth="1"/>
    <col min="7437" max="7437" width="1.625" style="42" customWidth="1"/>
    <col min="7438" max="7439" width="3.125" style="42" customWidth="1"/>
    <col min="7440" max="7440" width="1.625" style="42" customWidth="1"/>
    <col min="7441" max="7442" width="3.125" style="42" customWidth="1"/>
    <col min="7443" max="7443" width="1.625" style="42" customWidth="1"/>
    <col min="7444" max="7445" width="3.125" style="42" customWidth="1"/>
    <col min="7446" max="7446" width="1.625" style="42" customWidth="1"/>
    <col min="7447" max="7447" width="3.125" style="42" customWidth="1"/>
    <col min="7448" max="7456" width="0" style="42" hidden="1" customWidth="1"/>
    <col min="7457" max="7457" width="4.875" style="42" customWidth="1"/>
    <col min="7458" max="7460" width="5" style="42" customWidth="1"/>
    <col min="7461" max="7461" width="4.625" style="42" customWidth="1"/>
    <col min="7462" max="7462" width="5" style="42" customWidth="1"/>
    <col min="7463" max="7463" width="5.375" style="42" customWidth="1"/>
    <col min="7464" max="7464" width="4" style="42" customWidth="1"/>
    <col min="7465" max="7683" width="8.875" style="42"/>
    <col min="7684" max="7684" width="4.625" style="42" customWidth="1"/>
    <col min="7685" max="7685" width="19.625" style="42" customWidth="1"/>
    <col min="7686" max="7686" width="3.125" style="42" customWidth="1"/>
    <col min="7687" max="7687" width="1.625" style="42" customWidth="1"/>
    <col min="7688" max="7689" width="3.125" style="42" customWidth="1"/>
    <col min="7690" max="7690" width="1.625" style="42" customWidth="1"/>
    <col min="7691" max="7692" width="3.125" style="42" customWidth="1"/>
    <col min="7693" max="7693" width="1.625" style="42" customWidth="1"/>
    <col min="7694" max="7695" width="3.125" style="42" customWidth="1"/>
    <col min="7696" max="7696" width="1.625" style="42" customWidth="1"/>
    <col min="7697" max="7698" width="3.125" style="42" customWidth="1"/>
    <col min="7699" max="7699" width="1.625" style="42" customWidth="1"/>
    <col min="7700" max="7701" width="3.125" style="42" customWidth="1"/>
    <col min="7702" max="7702" width="1.625" style="42" customWidth="1"/>
    <col min="7703" max="7703" width="3.125" style="42" customWidth="1"/>
    <col min="7704" max="7712" width="0" style="42" hidden="1" customWidth="1"/>
    <col min="7713" max="7713" width="4.875" style="42" customWidth="1"/>
    <col min="7714" max="7716" width="5" style="42" customWidth="1"/>
    <col min="7717" max="7717" width="4.625" style="42" customWidth="1"/>
    <col min="7718" max="7718" width="5" style="42" customWidth="1"/>
    <col min="7719" max="7719" width="5.375" style="42" customWidth="1"/>
    <col min="7720" max="7720" width="4" style="42" customWidth="1"/>
    <col min="7721" max="7939" width="8.875" style="42"/>
    <col min="7940" max="7940" width="4.625" style="42" customWidth="1"/>
    <col min="7941" max="7941" width="19.625" style="42" customWidth="1"/>
    <col min="7942" max="7942" width="3.125" style="42" customWidth="1"/>
    <col min="7943" max="7943" width="1.625" style="42" customWidth="1"/>
    <col min="7944" max="7945" width="3.125" style="42" customWidth="1"/>
    <col min="7946" max="7946" width="1.625" style="42" customWidth="1"/>
    <col min="7947" max="7948" width="3.125" style="42" customWidth="1"/>
    <col min="7949" max="7949" width="1.625" style="42" customWidth="1"/>
    <col min="7950" max="7951" width="3.125" style="42" customWidth="1"/>
    <col min="7952" max="7952" width="1.625" style="42" customWidth="1"/>
    <col min="7953" max="7954" width="3.125" style="42" customWidth="1"/>
    <col min="7955" max="7955" width="1.625" style="42" customWidth="1"/>
    <col min="7956" max="7957" width="3.125" style="42" customWidth="1"/>
    <col min="7958" max="7958" width="1.625" style="42" customWidth="1"/>
    <col min="7959" max="7959" width="3.125" style="42" customWidth="1"/>
    <col min="7960" max="7968" width="0" style="42" hidden="1" customWidth="1"/>
    <col min="7969" max="7969" width="4.875" style="42" customWidth="1"/>
    <col min="7970" max="7972" width="5" style="42" customWidth="1"/>
    <col min="7973" max="7973" width="4.625" style="42" customWidth="1"/>
    <col min="7974" max="7974" width="5" style="42" customWidth="1"/>
    <col min="7975" max="7975" width="5.375" style="42" customWidth="1"/>
    <col min="7976" max="7976" width="4" style="42" customWidth="1"/>
    <col min="7977" max="8195" width="8.875" style="42"/>
    <col min="8196" max="8196" width="4.625" style="42" customWidth="1"/>
    <col min="8197" max="8197" width="19.625" style="42" customWidth="1"/>
    <col min="8198" max="8198" width="3.125" style="42" customWidth="1"/>
    <col min="8199" max="8199" width="1.625" style="42" customWidth="1"/>
    <col min="8200" max="8201" width="3.125" style="42" customWidth="1"/>
    <col min="8202" max="8202" width="1.625" style="42" customWidth="1"/>
    <col min="8203" max="8204" width="3.125" style="42" customWidth="1"/>
    <col min="8205" max="8205" width="1.625" style="42" customWidth="1"/>
    <col min="8206" max="8207" width="3.125" style="42" customWidth="1"/>
    <col min="8208" max="8208" width="1.625" style="42" customWidth="1"/>
    <col min="8209" max="8210" width="3.125" style="42" customWidth="1"/>
    <col min="8211" max="8211" width="1.625" style="42" customWidth="1"/>
    <col min="8212" max="8213" width="3.125" style="42" customWidth="1"/>
    <col min="8214" max="8214" width="1.625" style="42" customWidth="1"/>
    <col min="8215" max="8215" width="3.125" style="42" customWidth="1"/>
    <col min="8216" max="8224" width="0" style="42" hidden="1" customWidth="1"/>
    <col min="8225" max="8225" width="4.875" style="42" customWidth="1"/>
    <col min="8226" max="8228" width="5" style="42" customWidth="1"/>
    <col min="8229" max="8229" width="4.625" style="42" customWidth="1"/>
    <col min="8230" max="8230" width="5" style="42" customWidth="1"/>
    <col min="8231" max="8231" width="5.375" style="42" customWidth="1"/>
    <col min="8232" max="8232" width="4" style="42" customWidth="1"/>
    <col min="8233" max="8451" width="8.875" style="42"/>
    <col min="8452" max="8452" width="4.625" style="42" customWidth="1"/>
    <col min="8453" max="8453" width="19.625" style="42" customWidth="1"/>
    <col min="8454" max="8454" width="3.125" style="42" customWidth="1"/>
    <col min="8455" max="8455" width="1.625" style="42" customWidth="1"/>
    <col min="8456" max="8457" width="3.125" style="42" customWidth="1"/>
    <col min="8458" max="8458" width="1.625" style="42" customWidth="1"/>
    <col min="8459" max="8460" width="3.125" style="42" customWidth="1"/>
    <col min="8461" max="8461" width="1.625" style="42" customWidth="1"/>
    <col min="8462" max="8463" width="3.125" style="42" customWidth="1"/>
    <col min="8464" max="8464" width="1.625" style="42" customWidth="1"/>
    <col min="8465" max="8466" width="3.125" style="42" customWidth="1"/>
    <col min="8467" max="8467" width="1.625" style="42" customWidth="1"/>
    <col min="8468" max="8469" width="3.125" style="42" customWidth="1"/>
    <col min="8470" max="8470" width="1.625" style="42" customWidth="1"/>
    <col min="8471" max="8471" width="3.125" style="42" customWidth="1"/>
    <col min="8472" max="8480" width="0" style="42" hidden="1" customWidth="1"/>
    <col min="8481" max="8481" width="4.875" style="42" customWidth="1"/>
    <col min="8482" max="8484" width="5" style="42" customWidth="1"/>
    <col min="8485" max="8485" width="4.625" style="42" customWidth="1"/>
    <col min="8486" max="8486" width="5" style="42" customWidth="1"/>
    <col min="8487" max="8487" width="5.375" style="42" customWidth="1"/>
    <col min="8488" max="8488" width="4" style="42" customWidth="1"/>
    <col min="8489" max="8707" width="8.875" style="42"/>
    <col min="8708" max="8708" width="4.625" style="42" customWidth="1"/>
    <col min="8709" max="8709" width="19.625" style="42" customWidth="1"/>
    <col min="8710" max="8710" width="3.125" style="42" customWidth="1"/>
    <col min="8711" max="8711" width="1.625" style="42" customWidth="1"/>
    <col min="8712" max="8713" width="3.125" style="42" customWidth="1"/>
    <col min="8714" max="8714" width="1.625" style="42" customWidth="1"/>
    <col min="8715" max="8716" width="3.125" style="42" customWidth="1"/>
    <col min="8717" max="8717" width="1.625" style="42" customWidth="1"/>
    <col min="8718" max="8719" width="3.125" style="42" customWidth="1"/>
    <col min="8720" max="8720" width="1.625" style="42" customWidth="1"/>
    <col min="8721" max="8722" width="3.125" style="42" customWidth="1"/>
    <col min="8723" max="8723" width="1.625" style="42" customWidth="1"/>
    <col min="8724" max="8725" width="3.125" style="42" customWidth="1"/>
    <col min="8726" max="8726" width="1.625" style="42" customWidth="1"/>
    <col min="8727" max="8727" width="3.125" style="42" customWidth="1"/>
    <col min="8728" max="8736" width="0" style="42" hidden="1" customWidth="1"/>
    <col min="8737" max="8737" width="4.875" style="42" customWidth="1"/>
    <col min="8738" max="8740" width="5" style="42" customWidth="1"/>
    <col min="8741" max="8741" width="4.625" style="42" customWidth="1"/>
    <col min="8742" max="8742" width="5" style="42" customWidth="1"/>
    <col min="8743" max="8743" width="5.375" style="42" customWidth="1"/>
    <col min="8744" max="8744" width="4" style="42" customWidth="1"/>
    <col min="8745" max="8963" width="8.875" style="42"/>
    <col min="8964" max="8964" width="4.625" style="42" customWidth="1"/>
    <col min="8965" max="8965" width="19.625" style="42" customWidth="1"/>
    <col min="8966" max="8966" width="3.125" style="42" customWidth="1"/>
    <col min="8967" max="8967" width="1.625" style="42" customWidth="1"/>
    <col min="8968" max="8969" width="3.125" style="42" customWidth="1"/>
    <col min="8970" max="8970" width="1.625" style="42" customWidth="1"/>
    <col min="8971" max="8972" width="3.125" style="42" customWidth="1"/>
    <col min="8973" max="8973" width="1.625" style="42" customWidth="1"/>
    <col min="8974" max="8975" width="3.125" style="42" customWidth="1"/>
    <col min="8976" max="8976" width="1.625" style="42" customWidth="1"/>
    <col min="8977" max="8978" width="3.125" style="42" customWidth="1"/>
    <col min="8979" max="8979" width="1.625" style="42" customWidth="1"/>
    <col min="8980" max="8981" width="3.125" style="42" customWidth="1"/>
    <col min="8982" max="8982" width="1.625" style="42" customWidth="1"/>
    <col min="8983" max="8983" width="3.125" style="42" customWidth="1"/>
    <col min="8984" max="8992" width="0" style="42" hidden="1" customWidth="1"/>
    <col min="8993" max="8993" width="4.875" style="42" customWidth="1"/>
    <col min="8994" max="8996" width="5" style="42" customWidth="1"/>
    <col min="8997" max="8997" width="4.625" style="42" customWidth="1"/>
    <col min="8998" max="8998" width="5" style="42" customWidth="1"/>
    <col min="8999" max="8999" width="5.375" style="42" customWidth="1"/>
    <col min="9000" max="9000" width="4" style="42" customWidth="1"/>
    <col min="9001" max="9219" width="8.875" style="42"/>
    <col min="9220" max="9220" width="4.625" style="42" customWidth="1"/>
    <col min="9221" max="9221" width="19.625" style="42" customWidth="1"/>
    <col min="9222" max="9222" width="3.125" style="42" customWidth="1"/>
    <col min="9223" max="9223" width="1.625" style="42" customWidth="1"/>
    <col min="9224" max="9225" width="3.125" style="42" customWidth="1"/>
    <col min="9226" max="9226" width="1.625" style="42" customWidth="1"/>
    <col min="9227" max="9228" width="3.125" style="42" customWidth="1"/>
    <col min="9229" max="9229" width="1.625" style="42" customWidth="1"/>
    <col min="9230" max="9231" width="3.125" style="42" customWidth="1"/>
    <col min="9232" max="9232" width="1.625" style="42" customWidth="1"/>
    <col min="9233" max="9234" width="3.125" style="42" customWidth="1"/>
    <col min="9235" max="9235" width="1.625" style="42" customWidth="1"/>
    <col min="9236" max="9237" width="3.125" style="42" customWidth="1"/>
    <col min="9238" max="9238" width="1.625" style="42" customWidth="1"/>
    <col min="9239" max="9239" width="3.125" style="42" customWidth="1"/>
    <col min="9240" max="9248" width="0" style="42" hidden="1" customWidth="1"/>
    <col min="9249" max="9249" width="4.875" style="42" customWidth="1"/>
    <col min="9250" max="9252" width="5" style="42" customWidth="1"/>
    <col min="9253" max="9253" width="4.625" style="42" customWidth="1"/>
    <col min="9254" max="9254" width="5" style="42" customWidth="1"/>
    <col min="9255" max="9255" width="5.375" style="42" customWidth="1"/>
    <col min="9256" max="9256" width="4" style="42" customWidth="1"/>
    <col min="9257" max="9475" width="8.875" style="42"/>
    <col min="9476" max="9476" width="4.625" style="42" customWidth="1"/>
    <col min="9477" max="9477" width="19.625" style="42" customWidth="1"/>
    <col min="9478" max="9478" width="3.125" style="42" customWidth="1"/>
    <col min="9479" max="9479" width="1.625" style="42" customWidth="1"/>
    <col min="9480" max="9481" width="3.125" style="42" customWidth="1"/>
    <col min="9482" max="9482" width="1.625" style="42" customWidth="1"/>
    <col min="9483" max="9484" width="3.125" style="42" customWidth="1"/>
    <col min="9485" max="9485" width="1.625" style="42" customWidth="1"/>
    <col min="9486" max="9487" width="3.125" style="42" customWidth="1"/>
    <col min="9488" max="9488" width="1.625" style="42" customWidth="1"/>
    <col min="9489" max="9490" width="3.125" style="42" customWidth="1"/>
    <col min="9491" max="9491" width="1.625" style="42" customWidth="1"/>
    <col min="9492" max="9493" width="3.125" style="42" customWidth="1"/>
    <col min="9494" max="9494" width="1.625" style="42" customWidth="1"/>
    <col min="9495" max="9495" width="3.125" style="42" customWidth="1"/>
    <col min="9496" max="9504" width="0" style="42" hidden="1" customWidth="1"/>
    <col min="9505" max="9505" width="4.875" style="42" customWidth="1"/>
    <col min="9506" max="9508" width="5" style="42" customWidth="1"/>
    <col min="9509" max="9509" width="4.625" style="42" customWidth="1"/>
    <col min="9510" max="9510" width="5" style="42" customWidth="1"/>
    <col min="9511" max="9511" width="5.375" style="42" customWidth="1"/>
    <col min="9512" max="9512" width="4" style="42" customWidth="1"/>
    <col min="9513" max="9731" width="8.875" style="42"/>
    <col min="9732" max="9732" width="4.625" style="42" customWidth="1"/>
    <col min="9733" max="9733" width="19.625" style="42" customWidth="1"/>
    <col min="9734" max="9734" width="3.125" style="42" customWidth="1"/>
    <col min="9735" max="9735" width="1.625" style="42" customWidth="1"/>
    <col min="9736" max="9737" width="3.125" style="42" customWidth="1"/>
    <col min="9738" max="9738" width="1.625" style="42" customWidth="1"/>
    <col min="9739" max="9740" width="3.125" style="42" customWidth="1"/>
    <col min="9741" max="9741" width="1.625" style="42" customWidth="1"/>
    <col min="9742" max="9743" width="3.125" style="42" customWidth="1"/>
    <col min="9744" max="9744" width="1.625" style="42" customWidth="1"/>
    <col min="9745" max="9746" width="3.125" style="42" customWidth="1"/>
    <col min="9747" max="9747" width="1.625" style="42" customWidth="1"/>
    <col min="9748" max="9749" width="3.125" style="42" customWidth="1"/>
    <col min="9750" max="9750" width="1.625" style="42" customWidth="1"/>
    <col min="9751" max="9751" width="3.125" style="42" customWidth="1"/>
    <col min="9752" max="9760" width="0" style="42" hidden="1" customWidth="1"/>
    <col min="9761" max="9761" width="4.875" style="42" customWidth="1"/>
    <col min="9762" max="9764" width="5" style="42" customWidth="1"/>
    <col min="9765" max="9765" width="4.625" style="42" customWidth="1"/>
    <col min="9766" max="9766" width="5" style="42" customWidth="1"/>
    <col min="9767" max="9767" width="5.375" style="42" customWidth="1"/>
    <col min="9768" max="9768" width="4" style="42" customWidth="1"/>
    <col min="9769" max="9987" width="8.875" style="42"/>
    <col min="9988" max="9988" width="4.625" style="42" customWidth="1"/>
    <col min="9989" max="9989" width="19.625" style="42" customWidth="1"/>
    <col min="9990" max="9990" width="3.125" style="42" customWidth="1"/>
    <col min="9991" max="9991" width="1.625" style="42" customWidth="1"/>
    <col min="9992" max="9993" width="3.125" style="42" customWidth="1"/>
    <col min="9994" max="9994" width="1.625" style="42" customWidth="1"/>
    <col min="9995" max="9996" width="3.125" style="42" customWidth="1"/>
    <col min="9997" max="9997" width="1.625" style="42" customWidth="1"/>
    <col min="9998" max="9999" width="3.125" style="42" customWidth="1"/>
    <col min="10000" max="10000" width="1.625" style="42" customWidth="1"/>
    <col min="10001" max="10002" width="3.125" style="42" customWidth="1"/>
    <col min="10003" max="10003" width="1.625" style="42" customWidth="1"/>
    <col min="10004" max="10005" width="3.125" style="42" customWidth="1"/>
    <col min="10006" max="10006" width="1.625" style="42" customWidth="1"/>
    <col min="10007" max="10007" width="3.125" style="42" customWidth="1"/>
    <col min="10008" max="10016" width="0" style="42" hidden="1" customWidth="1"/>
    <col min="10017" max="10017" width="4.875" style="42" customWidth="1"/>
    <col min="10018" max="10020" width="5" style="42" customWidth="1"/>
    <col min="10021" max="10021" width="4.625" style="42" customWidth="1"/>
    <col min="10022" max="10022" width="5" style="42" customWidth="1"/>
    <col min="10023" max="10023" width="5.375" style="42" customWidth="1"/>
    <col min="10024" max="10024" width="4" style="42" customWidth="1"/>
    <col min="10025" max="10243" width="8.875" style="42"/>
    <col min="10244" max="10244" width="4.625" style="42" customWidth="1"/>
    <col min="10245" max="10245" width="19.625" style="42" customWidth="1"/>
    <col min="10246" max="10246" width="3.125" style="42" customWidth="1"/>
    <col min="10247" max="10247" width="1.625" style="42" customWidth="1"/>
    <col min="10248" max="10249" width="3.125" style="42" customWidth="1"/>
    <col min="10250" max="10250" width="1.625" style="42" customWidth="1"/>
    <col min="10251" max="10252" width="3.125" style="42" customWidth="1"/>
    <col min="10253" max="10253" width="1.625" style="42" customWidth="1"/>
    <col min="10254" max="10255" width="3.125" style="42" customWidth="1"/>
    <col min="10256" max="10256" width="1.625" style="42" customWidth="1"/>
    <col min="10257" max="10258" width="3.125" style="42" customWidth="1"/>
    <col min="10259" max="10259" width="1.625" style="42" customWidth="1"/>
    <col min="10260" max="10261" width="3.125" style="42" customWidth="1"/>
    <col min="10262" max="10262" width="1.625" style="42" customWidth="1"/>
    <col min="10263" max="10263" width="3.125" style="42" customWidth="1"/>
    <col min="10264" max="10272" width="0" style="42" hidden="1" customWidth="1"/>
    <col min="10273" max="10273" width="4.875" style="42" customWidth="1"/>
    <col min="10274" max="10276" width="5" style="42" customWidth="1"/>
    <col min="10277" max="10277" width="4.625" style="42" customWidth="1"/>
    <col min="10278" max="10278" width="5" style="42" customWidth="1"/>
    <col min="10279" max="10279" width="5.375" style="42" customWidth="1"/>
    <col min="10280" max="10280" width="4" style="42" customWidth="1"/>
    <col min="10281" max="10499" width="8.875" style="42"/>
    <col min="10500" max="10500" width="4.625" style="42" customWidth="1"/>
    <col min="10501" max="10501" width="19.625" style="42" customWidth="1"/>
    <col min="10502" max="10502" width="3.125" style="42" customWidth="1"/>
    <col min="10503" max="10503" width="1.625" style="42" customWidth="1"/>
    <col min="10504" max="10505" width="3.125" style="42" customWidth="1"/>
    <col min="10506" max="10506" width="1.625" style="42" customWidth="1"/>
    <col min="10507" max="10508" width="3.125" style="42" customWidth="1"/>
    <col min="10509" max="10509" width="1.625" style="42" customWidth="1"/>
    <col min="10510" max="10511" width="3.125" style="42" customWidth="1"/>
    <col min="10512" max="10512" width="1.625" style="42" customWidth="1"/>
    <col min="10513" max="10514" width="3.125" style="42" customWidth="1"/>
    <col min="10515" max="10515" width="1.625" style="42" customWidth="1"/>
    <col min="10516" max="10517" width="3.125" style="42" customWidth="1"/>
    <col min="10518" max="10518" width="1.625" style="42" customWidth="1"/>
    <col min="10519" max="10519" width="3.125" style="42" customWidth="1"/>
    <col min="10520" max="10528" width="0" style="42" hidden="1" customWidth="1"/>
    <col min="10529" max="10529" width="4.875" style="42" customWidth="1"/>
    <col min="10530" max="10532" width="5" style="42" customWidth="1"/>
    <col min="10533" max="10533" width="4.625" style="42" customWidth="1"/>
    <col min="10534" max="10534" width="5" style="42" customWidth="1"/>
    <col min="10535" max="10535" width="5.375" style="42" customWidth="1"/>
    <col min="10536" max="10536" width="4" style="42" customWidth="1"/>
    <col min="10537" max="10755" width="8.875" style="42"/>
    <col min="10756" max="10756" width="4.625" style="42" customWidth="1"/>
    <col min="10757" max="10757" width="19.625" style="42" customWidth="1"/>
    <col min="10758" max="10758" width="3.125" style="42" customWidth="1"/>
    <col min="10759" max="10759" width="1.625" style="42" customWidth="1"/>
    <col min="10760" max="10761" width="3.125" style="42" customWidth="1"/>
    <col min="10762" max="10762" width="1.625" style="42" customWidth="1"/>
    <col min="10763" max="10764" width="3.125" style="42" customWidth="1"/>
    <col min="10765" max="10765" width="1.625" style="42" customWidth="1"/>
    <col min="10766" max="10767" width="3.125" style="42" customWidth="1"/>
    <col min="10768" max="10768" width="1.625" style="42" customWidth="1"/>
    <col min="10769" max="10770" width="3.125" style="42" customWidth="1"/>
    <col min="10771" max="10771" width="1.625" style="42" customWidth="1"/>
    <col min="10772" max="10773" width="3.125" style="42" customWidth="1"/>
    <col min="10774" max="10774" width="1.625" style="42" customWidth="1"/>
    <col min="10775" max="10775" width="3.125" style="42" customWidth="1"/>
    <col min="10776" max="10784" width="0" style="42" hidden="1" customWidth="1"/>
    <col min="10785" max="10785" width="4.875" style="42" customWidth="1"/>
    <col min="10786" max="10788" width="5" style="42" customWidth="1"/>
    <col min="10789" max="10789" width="4.625" style="42" customWidth="1"/>
    <col min="10790" max="10790" width="5" style="42" customWidth="1"/>
    <col min="10791" max="10791" width="5.375" style="42" customWidth="1"/>
    <col min="10792" max="10792" width="4" style="42" customWidth="1"/>
    <col min="10793" max="11011" width="8.875" style="42"/>
    <col min="11012" max="11012" width="4.625" style="42" customWidth="1"/>
    <col min="11013" max="11013" width="19.625" style="42" customWidth="1"/>
    <col min="11014" max="11014" width="3.125" style="42" customWidth="1"/>
    <col min="11015" max="11015" width="1.625" style="42" customWidth="1"/>
    <col min="11016" max="11017" width="3.125" style="42" customWidth="1"/>
    <col min="11018" max="11018" width="1.625" style="42" customWidth="1"/>
    <col min="11019" max="11020" width="3.125" style="42" customWidth="1"/>
    <col min="11021" max="11021" width="1.625" style="42" customWidth="1"/>
    <col min="11022" max="11023" width="3.125" style="42" customWidth="1"/>
    <col min="11024" max="11024" width="1.625" style="42" customWidth="1"/>
    <col min="11025" max="11026" width="3.125" style="42" customWidth="1"/>
    <col min="11027" max="11027" width="1.625" style="42" customWidth="1"/>
    <col min="11028" max="11029" width="3.125" style="42" customWidth="1"/>
    <col min="11030" max="11030" width="1.625" style="42" customWidth="1"/>
    <col min="11031" max="11031" width="3.125" style="42" customWidth="1"/>
    <col min="11032" max="11040" width="0" style="42" hidden="1" customWidth="1"/>
    <col min="11041" max="11041" width="4.875" style="42" customWidth="1"/>
    <col min="11042" max="11044" width="5" style="42" customWidth="1"/>
    <col min="11045" max="11045" width="4.625" style="42" customWidth="1"/>
    <col min="11046" max="11046" width="5" style="42" customWidth="1"/>
    <col min="11047" max="11047" width="5.375" style="42" customWidth="1"/>
    <col min="11048" max="11048" width="4" style="42" customWidth="1"/>
    <col min="11049" max="11267" width="8.875" style="42"/>
    <col min="11268" max="11268" width="4.625" style="42" customWidth="1"/>
    <col min="11269" max="11269" width="19.625" style="42" customWidth="1"/>
    <col min="11270" max="11270" width="3.125" style="42" customWidth="1"/>
    <col min="11271" max="11271" width="1.625" style="42" customWidth="1"/>
    <col min="11272" max="11273" width="3.125" style="42" customWidth="1"/>
    <col min="11274" max="11274" width="1.625" style="42" customWidth="1"/>
    <col min="11275" max="11276" width="3.125" style="42" customWidth="1"/>
    <col min="11277" max="11277" width="1.625" style="42" customWidth="1"/>
    <col min="11278" max="11279" width="3.125" style="42" customWidth="1"/>
    <col min="11280" max="11280" width="1.625" style="42" customWidth="1"/>
    <col min="11281" max="11282" width="3.125" style="42" customWidth="1"/>
    <col min="11283" max="11283" width="1.625" style="42" customWidth="1"/>
    <col min="11284" max="11285" width="3.125" style="42" customWidth="1"/>
    <col min="11286" max="11286" width="1.625" style="42" customWidth="1"/>
    <col min="11287" max="11287" width="3.125" style="42" customWidth="1"/>
    <col min="11288" max="11296" width="0" style="42" hidden="1" customWidth="1"/>
    <col min="11297" max="11297" width="4.875" style="42" customWidth="1"/>
    <col min="11298" max="11300" width="5" style="42" customWidth="1"/>
    <col min="11301" max="11301" width="4.625" style="42" customWidth="1"/>
    <col min="11302" max="11302" width="5" style="42" customWidth="1"/>
    <col min="11303" max="11303" width="5.375" style="42" customWidth="1"/>
    <col min="11304" max="11304" width="4" style="42" customWidth="1"/>
    <col min="11305" max="11523" width="8.875" style="42"/>
    <col min="11524" max="11524" width="4.625" style="42" customWidth="1"/>
    <col min="11525" max="11525" width="19.625" style="42" customWidth="1"/>
    <col min="11526" max="11526" width="3.125" style="42" customWidth="1"/>
    <col min="11527" max="11527" width="1.625" style="42" customWidth="1"/>
    <col min="11528" max="11529" width="3.125" style="42" customWidth="1"/>
    <col min="11530" max="11530" width="1.625" style="42" customWidth="1"/>
    <col min="11531" max="11532" width="3.125" style="42" customWidth="1"/>
    <col min="11533" max="11533" width="1.625" style="42" customWidth="1"/>
    <col min="11534" max="11535" width="3.125" style="42" customWidth="1"/>
    <col min="11536" max="11536" width="1.625" style="42" customWidth="1"/>
    <col min="11537" max="11538" width="3.125" style="42" customWidth="1"/>
    <col min="11539" max="11539" width="1.625" style="42" customWidth="1"/>
    <col min="11540" max="11541" width="3.125" style="42" customWidth="1"/>
    <col min="11542" max="11542" width="1.625" style="42" customWidth="1"/>
    <col min="11543" max="11543" width="3.125" style="42" customWidth="1"/>
    <col min="11544" max="11552" width="0" style="42" hidden="1" customWidth="1"/>
    <col min="11553" max="11553" width="4.875" style="42" customWidth="1"/>
    <col min="11554" max="11556" width="5" style="42" customWidth="1"/>
    <col min="11557" max="11557" width="4.625" style="42" customWidth="1"/>
    <col min="11558" max="11558" width="5" style="42" customWidth="1"/>
    <col min="11559" max="11559" width="5.375" style="42" customWidth="1"/>
    <col min="11560" max="11560" width="4" style="42" customWidth="1"/>
    <col min="11561" max="11779" width="8.875" style="42"/>
    <col min="11780" max="11780" width="4.625" style="42" customWidth="1"/>
    <col min="11781" max="11781" width="19.625" style="42" customWidth="1"/>
    <col min="11782" max="11782" width="3.125" style="42" customWidth="1"/>
    <col min="11783" max="11783" width="1.625" style="42" customWidth="1"/>
    <col min="11784" max="11785" width="3.125" style="42" customWidth="1"/>
    <col min="11786" max="11786" width="1.625" style="42" customWidth="1"/>
    <col min="11787" max="11788" width="3.125" style="42" customWidth="1"/>
    <col min="11789" max="11789" width="1.625" style="42" customWidth="1"/>
    <col min="11790" max="11791" width="3.125" style="42" customWidth="1"/>
    <col min="11792" max="11792" width="1.625" style="42" customWidth="1"/>
    <col min="11793" max="11794" width="3.125" style="42" customWidth="1"/>
    <col min="11795" max="11795" width="1.625" style="42" customWidth="1"/>
    <col min="11796" max="11797" width="3.125" style="42" customWidth="1"/>
    <col min="11798" max="11798" width="1.625" style="42" customWidth="1"/>
    <col min="11799" max="11799" width="3.125" style="42" customWidth="1"/>
    <col min="11800" max="11808" width="0" style="42" hidden="1" customWidth="1"/>
    <col min="11809" max="11809" width="4.875" style="42" customWidth="1"/>
    <col min="11810" max="11812" width="5" style="42" customWidth="1"/>
    <col min="11813" max="11813" width="4.625" style="42" customWidth="1"/>
    <col min="11814" max="11814" width="5" style="42" customWidth="1"/>
    <col min="11815" max="11815" width="5.375" style="42" customWidth="1"/>
    <col min="11816" max="11816" width="4" style="42" customWidth="1"/>
    <col min="11817" max="12035" width="8.875" style="42"/>
    <col min="12036" max="12036" width="4.625" style="42" customWidth="1"/>
    <col min="12037" max="12037" width="19.625" style="42" customWidth="1"/>
    <col min="12038" max="12038" width="3.125" style="42" customWidth="1"/>
    <col min="12039" max="12039" width="1.625" style="42" customWidth="1"/>
    <col min="12040" max="12041" width="3.125" style="42" customWidth="1"/>
    <col min="12042" max="12042" width="1.625" style="42" customWidth="1"/>
    <col min="12043" max="12044" width="3.125" style="42" customWidth="1"/>
    <col min="12045" max="12045" width="1.625" style="42" customWidth="1"/>
    <col min="12046" max="12047" width="3.125" style="42" customWidth="1"/>
    <col min="12048" max="12048" width="1.625" style="42" customWidth="1"/>
    <col min="12049" max="12050" width="3.125" style="42" customWidth="1"/>
    <col min="12051" max="12051" width="1.625" style="42" customWidth="1"/>
    <col min="12052" max="12053" width="3.125" style="42" customWidth="1"/>
    <col min="12054" max="12054" width="1.625" style="42" customWidth="1"/>
    <col min="12055" max="12055" width="3.125" style="42" customWidth="1"/>
    <col min="12056" max="12064" width="0" style="42" hidden="1" customWidth="1"/>
    <col min="12065" max="12065" width="4.875" style="42" customWidth="1"/>
    <col min="12066" max="12068" width="5" style="42" customWidth="1"/>
    <col min="12069" max="12069" width="4.625" style="42" customWidth="1"/>
    <col min="12070" max="12070" width="5" style="42" customWidth="1"/>
    <col min="12071" max="12071" width="5.375" style="42" customWidth="1"/>
    <col min="12072" max="12072" width="4" style="42" customWidth="1"/>
    <col min="12073" max="12291" width="8.875" style="42"/>
    <col min="12292" max="12292" width="4.625" style="42" customWidth="1"/>
    <col min="12293" max="12293" width="19.625" style="42" customWidth="1"/>
    <col min="12294" max="12294" width="3.125" style="42" customWidth="1"/>
    <col min="12295" max="12295" width="1.625" style="42" customWidth="1"/>
    <col min="12296" max="12297" width="3.125" style="42" customWidth="1"/>
    <col min="12298" max="12298" width="1.625" style="42" customWidth="1"/>
    <col min="12299" max="12300" width="3.125" style="42" customWidth="1"/>
    <col min="12301" max="12301" width="1.625" style="42" customWidth="1"/>
    <col min="12302" max="12303" width="3.125" style="42" customWidth="1"/>
    <col min="12304" max="12304" width="1.625" style="42" customWidth="1"/>
    <col min="12305" max="12306" width="3.125" style="42" customWidth="1"/>
    <col min="12307" max="12307" width="1.625" style="42" customWidth="1"/>
    <col min="12308" max="12309" width="3.125" style="42" customWidth="1"/>
    <col min="12310" max="12310" width="1.625" style="42" customWidth="1"/>
    <col min="12311" max="12311" width="3.125" style="42" customWidth="1"/>
    <col min="12312" max="12320" width="0" style="42" hidden="1" customWidth="1"/>
    <col min="12321" max="12321" width="4.875" style="42" customWidth="1"/>
    <col min="12322" max="12324" width="5" style="42" customWidth="1"/>
    <col min="12325" max="12325" width="4.625" style="42" customWidth="1"/>
    <col min="12326" max="12326" width="5" style="42" customWidth="1"/>
    <col min="12327" max="12327" width="5.375" style="42" customWidth="1"/>
    <col min="12328" max="12328" width="4" style="42" customWidth="1"/>
    <col min="12329" max="12547" width="8.875" style="42"/>
    <col min="12548" max="12548" width="4.625" style="42" customWidth="1"/>
    <col min="12549" max="12549" width="19.625" style="42" customWidth="1"/>
    <col min="12550" max="12550" width="3.125" style="42" customWidth="1"/>
    <col min="12551" max="12551" width="1.625" style="42" customWidth="1"/>
    <col min="12552" max="12553" width="3.125" style="42" customWidth="1"/>
    <col min="12554" max="12554" width="1.625" style="42" customWidth="1"/>
    <col min="12555" max="12556" width="3.125" style="42" customWidth="1"/>
    <col min="12557" max="12557" width="1.625" style="42" customWidth="1"/>
    <col min="12558" max="12559" width="3.125" style="42" customWidth="1"/>
    <col min="12560" max="12560" width="1.625" style="42" customWidth="1"/>
    <col min="12561" max="12562" width="3.125" style="42" customWidth="1"/>
    <col min="12563" max="12563" width="1.625" style="42" customWidth="1"/>
    <col min="12564" max="12565" width="3.125" style="42" customWidth="1"/>
    <col min="12566" max="12566" width="1.625" style="42" customWidth="1"/>
    <col min="12567" max="12567" width="3.125" style="42" customWidth="1"/>
    <col min="12568" max="12576" width="0" style="42" hidden="1" customWidth="1"/>
    <col min="12577" max="12577" width="4.875" style="42" customWidth="1"/>
    <col min="12578" max="12580" width="5" style="42" customWidth="1"/>
    <col min="12581" max="12581" width="4.625" style="42" customWidth="1"/>
    <col min="12582" max="12582" width="5" style="42" customWidth="1"/>
    <col min="12583" max="12583" width="5.375" style="42" customWidth="1"/>
    <col min="12584" max="12584" width="4" style="42" customWidth="1"/>
    <col min="12585" max="12803" width="8.875" style="42"/>
    <col min="12804" max="12804" width="4.625" style="42" customWidth="1"/>
    <col min="12805" max="12805" width="19.625" style="42" customWidth="1"/>
    <col min="12806" max="12806" width="3.125" style="42" customWidth="1"/>
    <col min="12807" max="12807" width="1.625" style="42" customWidth="1"/>
    <col min="12808" max="12809" width="3.125" style="42" customWidth="1"/>
    <col min="12810" max="12810" width="1.625" style="42" customWidth="1"/>
    <col min="12811" max="12812" width="3.125" style="42" customWidth="1"/>
    <col min="12813" max="12813" width="1.625" style="42" customWidth="1"/>
    <col min="12814" max="12815" width="3.125" style="42" customWidth="1"/>
    <col min="12816" max="12816" width="1.625" style="42" customWidth="1"/>
    <col min="12817" max="12818" width="3.125" style="42" customWidth="1"/>
    <col min="12819" max="12819" width="1.625" style="42" customWidth="1"/>
    <col min="12820" max="12821" width="3.125" style="42" customWidth="1"/>
    <col min="12822" max="12822" width="1.625" style="42" customWidth="1"/>
    <col min="12823" max="12823" width="3.125" style="42" customWidth="1"/>
    <col min="12824" max="12832" width="0" style="42" hidden="1" customWidth="1"/>
    <col min="12833" max="12833" width="4.875" style="42" customWidth="1"/>
    <col min="12834" max="12836" width="5" style="42" customWidth="1"/>
    <col min="12837" max="12837" width="4.625" style="42" customWidth="1"/>
    <col min="12838" max="12838" width="5" style="42" customWidth="1"/>
    <col min="12839" max="12839" width="5.375" style="42" customWidth="1"/>
    <col min="12840" max="12840" width="4" style="42" customWidth="1"/>
    <col min="12841" max="13059" width="8.875" style="42"/>
    <col min="13060" max="13060" width="4.625" style="42" customWidth="1"/>
    <col min="13061" max="13061" width="19.625" style="42" customWidth="1"/>
    <col min="13062" max="13062" width="3.125" style="42" customWidth="1"/>
    <col min="13063" max="13063" width="1.625" style="42" customWidth="1"/>
    <col min="13064" max="13065" width="3.125" style="42" customWidth="1"/>
    <col min="13066" max="13066" width="1.625" style="42" customWidth="1"/>
    <col min="13067" max="13068" width="3.125" style="42" customWidth="1"/>
    <col min="13069" max="13069" width="1.625" style="42" customWidth="1"/>
    <col min="13070" max="13071" width="3.125" style="42" customWidth="1"/>
    <col min="13072" max="13072" width="1.625" style="42" customWidth="1"/>
    <col min="13073" max="13074" width="3.125" style="42" customWidth="1"/>
    <col min="13075" max="13075" width="1.625" style="42" customWidth="1"/>
    <col min="13076" max="13077" width="3.125" style="42" customWidth="1"/>
    <col min="13078" max="13078" width="1.625" style="42" customWidth="1"/>
    <col min="13079" max="13079" width="3.125" style="42" customWidth="1"/>
    <col min="13080" max="13088" width="0" style="42" hidden="1" customWidth="1"/>
    <col min="13089" max="13089" width="4.875" style="42" customWidth="1"/>
    <col min="13090" max="13092" width="5" style="42" customWidth="1"/>
    <col min="13093" max="13093" width="4.625" style="42" customWidth="1"/>
    <col min="13094" max="13094" width="5" style="42" customWidth="1"/>
    <col min="13095" max="13095" width="5.375" style="42" customWidth="1"/>
    <col min="13096" max="13096" width="4" style="42" customWidth="1"/>
    <col min="13097" max="13315" width="8.875" style="42"/>
    <col min="13316" max="13316" width="4.625" style="42" customWidth="1"/>
    <col min="13317" max="13317" width="19.625" style="42" customWidth="1"/>
    <col min="13318" max="13318" width="3.125" style="42" customWidth="1"/>
    <col min="13319" max="13319" width="1.625" style="42" customWidth="1"/>
    <col min="13320" max="13321" width="3.125" style="42" customWidth="1"/>
    <col min="13322" max="13322" width="1.625" style="42" customWidth="1"/>
    <col min="13323" max="13324" width="3.125" style="42" customWidth="1"/>
    <col min="13325" max="13325" width="1.625" style="42" customWidth="1"/>
    <col min="13326" max="13327" width="3.125" style="42" customWidth="1"/>
    <col min="13328" max="13328" width="1.625" style="42" customWidth="1"/>
    <col min="13329" max="13330" width="3.125" style="42" customWidth="1"/>
    <col min="13331" max="13331" width="1.625" style="42" customWidth="1"/>
    <col min="13332" max="13333" width="3.125" style="42" customWidth="1"/>
    <col min="13334" max="13334" width="1.625" style="42" customWidth="1"/>
    <col min="13335" max="13335" width="3.125" style="42" customWidth="1"/>
    <col min="13336" max="13344" width="0" style="42" hidden="1" customWidth="1"/>
    <col min="13345" max="13345" width="4.875" style="42" customWidth="1"/>
    <col min="13346" max="13348" width="5" style="42" customWidth="1"/>
    <col min="13349" max="13349" width="4.625" style="42" customWidth="1"/>
    <col min="13350" max="13350" width="5" style="42" customWidth="1"/>
    <col min="13351" max="13351" width="5.375" style="42" customWidth="1"/>
    <col min="13352" max="13352" width="4" style="42" customWidth="1"/>
    <col min="13353" max="13571" width="8.875" style="42"/>
    <col min="13572" max="13572" width="4.625" style="42" customWidth="1"/>
    <col min="13573" max="13573" width="19.625" style="42" customWidth="1"/>
    <col min="13574" max="13574" width="3.125" style="42" customWidth="1"/>
    <col min="13575" max="13575" width="1.625" style="42" customWidth="1"/>
    <col min="13576" max="13577" width="3.125" style="42" customWidth="1"/>
    <col min="13578" max="13578" width="1.625" style="42" customWidth="1"/>
    <col min="13579" max="13580" width="3.125" style="42" customWidth="1"/>
    <col min="13581" max="13581" width="1.625" style="42" customWidth="1"/>
    <col min="13582" max="13583" width="3.125" style="42" customWidth="1"/>
    <col min="13584" max="13584" width="1.625" style="42" customWidth="1"/>
    <col min="13585" max="13586" width="3.125" style="42" customWidth="1"/>
    <col min="13587" max="13587" width="1.625" style="42" customWidth="1"/>
    <col min="13588" max="13589" width="3.125" style="42" customWidth="1"/>
    <col min="13590" max="13590" width="1.625" style="42" customWidth="1"/>
    <col min="13591" max="13591" width="3.125" style="42" customWidth="1"/>
    <col min="13592" max="13600" width="0" style="42" hidden="1" customWidth="1"/>
    <col min="13601" max="13601" width="4.875" style="42" customWidth="1"/>
    <col min="13602" max="13604" width="5" style="42" customWidth="1"/>
    <col min="13605" max="13605" width="4.625" style="42" customWidth="1"/>
    <col min="13606" max="13606" width="5" style="42" customWidth="1"/>
    <col min="13607" max="13607" width="5.375" style="42" customWidth="1"/>
    <col min="13608" max="13608" width="4" style="42" customWidth="1"/>
    <col min="13609" max="13827" width="8.875" style="42"/>
    <col min="13828" max="13828" width="4.625" style="42" customWidth="1"/>
    <col min="13829" max="13829" width="19.625" style="42" customWidth="1"/>
    <col min="13830" max="13830" width="3.125" style="42" customWidth="1"/>
    <col min="13831" max="13831" width="1.625" style="42" customWidth="1"/>
    <col min="13832" max="13833" width="3.125" style="42" customWidth="1"/>
    <col min="13834" max="13834" width="1.625" style="42" customWidth="1"/>
    <col min="13835" max="13836" width="3.125" style="42" customWidth="1"/>
    <col min="13837" max="13837" width="1.625" style="42" customWidth="1"/>
    <col min="13838" max="13839" width="3.125" style="42" customWidth="1"/>
    <col min="13840" max="13840" width="1.625" style="42" customWidth="1"/>
    <col min="13841" max="13842" width="3.125" style="42" customWidth="1"/>
    <col min="13843" max="13843" width="1.625" style="42" customWidth="1"/>
    <col min="13844" max="13845" width="3.125" style="42" customWidth="1"/>
    <col min="13846" max="13846" width="1.625" style="42" customWidth="1"/>
    <col min="13847" max="13847" width="3.125" style="42" customWidth="1"/>
    <col min="13848" max="13856" width="0" style="42" hidden="1" customWidth="1"/>
    <col min="13857" max="13857" width="4.875" style="42" customWidth="1"/>
    <col min="13858" max="13860" width="5" style="42" customWidth="1"/>
    <col min="13861" max="13861" width="4.625" style="42" customWidth="1"/>
    <col min="13862" max="13862" width="5" style="42" customWidth="1"/>
    <col min="13863" max="13863" width="5.375" style="42" customWidth="1"/>
    <col min="13864" max="13864" width="4" style="42" customWidth="1"/>
    <col min="13865" max="14083" width="8.875" style="42"/>
    <col min="14084" max="14084" width="4.625" style="42" customWidth="1"/>
    <col min="14085" max="14085" width="19.625" style="42" customWidth="1"/>
    <col min="14086" max="14086" width="3.125" style="42" customWidth="1"/>
    <col min="14087" max="14087" width="1.625" style="42" customWidth="1"/>
    <col min="14088" max="14089" width="3.125" style="42" customWidth="1"/>
    <col min="14090" max="14090" width="1.625" style="42" customWidth="1"/>
    <col min="14091" max="14092" width="3.125" style="42" customWidth="1"/>
    <col min="14093" max="14093" width="1.625" style="42" customWidth="1"/>
    <col min="14094" max="14095" width="3.125" style="42" customWidth="1"/>
    <col min="14096" max="14096" width="1.625" style="42" customWidth="1"/>
    <col min="14097" max="14098" width="3.125" style="42" customWidth="1"/>
    <col min="14099" max="14099" width="1.625" style="42" customWidth="1"/>
    <col min="14100" max="14101" width="3.125" style="42" customWidth="1"/>
    <col min="14102" max="14102" width="1.625" style="42" customWidth="1"/>
    <col min="14103" max="14103" width="3.125" style="42" customWidth="1"/>
    <col min="14104" max="14112" width="0" style="42" hidden="1" customWidth="1"/>
    <col min="14113" max="14113" width="4.875" style="42" customWidth="1"/>
    <col min="14114" max="14116" width="5" style="42" customWidth="1"/>
    <col min="14117" max="14117" width="4.625" style="42" customWidth="1"/>
    <col min="14118" max="14118" width="5" style="42" customWidth="1"/>
    <col min="14119" max="14119" width="5.375" style="42" customWidth="1"/>
    <col min="14120" max="14120" width="4" style="42" customWidth="1"/>
    <col min="14121" max="14339" width="8.875" style="42"/>
    <col min="14340" max="14340" width="4.625" style="42" customWidth="1"/>
    <col min="14341" max="14341" width="19.625" style="42" customWidth="1"/>
    <col min="14342" max="14342" width="3.125" style="42" customWidth="1"/>
    <col min="14343" max="14343" width="1.625" style="42" customWidth="1"/>
    <col min="14344" max="14345" width="3.125" style="42" customWidth="1"/>
    <col min="14346" max="14346" width="1.625" style="42" customWidth="1"/>
    <col min="14347" max="14348" width="3.125" style="42" customWidth="1"/>
    <col min="14349" max="14349" width="1.625" style="42" customWidth="1"/>
    <col min="14350" max="14351" width="3.125" style="42" customWidth="1"/>
    <col min="14352" max="14352" width="1.625" style="42" customWidth="1"/>
    <col min="14353" max="14354" width="3.125" style="42" customWidth="1"/>
    <col min="14355" max="14355" width="1.625" style="42" customWidth="1"/>
    <col min="14356" max="14357" width="3.125" style="42" customWidth="1"/>
    <col min="14358" max="14358" width="1.625" style="42" customWidth="1"/>
    <col min="14359" max="14359" width="3.125" style="42" customWidth="1"/>
    <col min="14360" max="14368" width="0" style="42" hidden="1" customWidth="1"/>
    <col min="14369" max="14369" width="4.875" style="42" customWidth="1"/>
    <col min="14370" max="14372" width="5" style="42" customWidth="1"/>
    <col min="14373" max="14373" width="4.625" style="42" customWidth="1"/>
    <col min="14374" max="14374" width="5" style="42" customWidth="1"/>
    <col min="14375" max="14375" width="5.375" style="42" customWidth="1"/>
    <col min="14376" max="14376" width="4" style="42" customWidth="1"/>
    <col min="14377" max="14595" width="8.875" style="42"/>
    <col min="14596" max="14596" width="4.625" style="42" customWidth="1"/>
    <col min="14597" max="14597" width="19.625" style="42" customWidth="1"/>
    <col min="14598" max="14598" width="3.125" style="42" customWidth="1"/>
    <col min="14599" max="14599" width="1.625" style="42" customWidth="1"/>
    <col min="14600" max="14601" width="3.125" style="42" customWidth="1"/>
    <col min="14602" max="14602" width="1.625" style="42" customWidth="1"/>
    <col min="14603" max="14604" width="3.125" style="42" customWidth="1"/>
    <col min="14605" max="14605" width="1.625" style="42" customWidth="1"/>
    <col min="14606" max="14607" width="3.125" style="42" customWidth="1"/>
    <col min="14608" max="14608" width="1.625" style="42" customWidth="1"/>
    <col min="14609" max="14610" width="3.125" style="42" customWidth="1"/>
    <col min="14611" max="14611" width="1.625" style="42" customWidth="1"/>
    <col min="14612" max="14613" width="3.125" style="42" customWidth="1"/>
    <col min="14614" max="14614" width="1.625" style="42" customWidth="1"/>
    <col min="14615" max="14615" width="3.125" style="42" customWidth="1"/>
    <col min="14616" max="14624" width="0" style="42" hidden="1" customWidth="1"/>
    <col min="14625" max="14625" width="4.875" style="42" customWidth="1"/>
    <col min="14626" max="14628" width="5" style="42" customWidth="1"/>
    <col min="14629" max="14629" width="4.625" style="42" customWidth="1"/>
    <col min="14630" max="14630" width="5" style="42" customWidth="1"/>
    <col min="14631" max="14631" width="5.375" style="42" customWidth="1"/>
    <col min="14632" max="14632" width="4" style="42" customWidth="1"/>
    <col min="14633" max="14851" width="8.875" style="42"/>
    <col min="14852" max="14852" width="4.625" style="42" customWidth="1"/>
    <col min="14853" max="14853" width="19.625" style="42" customWidth="1"/>
    <col min="14854" max="14854" width="3.125" style="42" customWidth="1"/>
    <col min="14855" max="14855" width="1.625" style="42" customWidth="1"/>
    <col min="14856" max="14857" width="3.125" style="42" customWidth="1"/>
    <col min="14858" max="14858" width="1.625" style="42" customWidth="1"/>
    <col min="14859" max="14860" width="3.125" style="42" customWidth="1"/>
    <col min="14861" max="14861" width="1.625" style="42" customWidth="1"/>
    <col min="14862" max="14863" width="3.125" style="42" customWidth="1"/>
    <col min="14864" max="14864" width="1.625" style="42" customWidth="1"/>
    <col min="14865" max="14866" width="3.125" style="42" customWidth="1"/>
    <col min="14867" max="14867" width="1.625" style="42" customWidth="1"/>
    <col min="14868" max="14869" width="3.125" style="42" customWidth="1"/>
    <col min="14870" max="14870" width="1.625" style="42" customWidth="1"/>
    <col min="14871" max="14871" width="3.125" style="42" customWidth="1"/>
    <col min="14872" max="14880" width="0" style="42" hidden="1" customWidth="1"/>
    <col min="14881" max="14881" width="4.875" style="42" customWidth="1"/>
    <col min="14882" max="14884" width="5" style="42" customWidth="1"/>
    <col min="14885" max="14885" width="4.625" style="42" customWidth="1"/>
    <col min="14886" max="14886" width="5" style="42" customWidth="1"/>
    <col min="14887" max="14887" width="5.375" style="42" customWidth="1"/>
    <col min="14888" max="14888" width="4" style="42" customWidth="1"/>
    <col min="14889" max="15107" width="8.875" style="42"/>
    <col min="15108" max="15108" width="4.625" style="42" customWidth="1"/>
    <col min="15109" max="15109" width="19.625" style="42" customWidth="1"/>
    <col min="15110" max="15110" width="3.125" style="42" customWidth="1"/>
    <col min="15111" max="15111" width="1.625" style="42" customWidth="1"/>
    <col min="15112" max="15113" width="3.125" style="42" customWidth="1"/>
    <col min="15114" max="15114" width="1.625" style="42" customWidth="1"/>
    <col min="15115" max="15116" width="3.125" style="42" customWidth="1"/>
    <col min="15117" max="15117" width="1.625" style="42" customWidth="1"/>
    <col min="15118" max="15119" width="3.125" style="42" customWidth="1"/>
    <col min="15120" max="15120" width="1.625" style="42" customWidth="1"/>
    <col min="15121" max="15122" width="3.125" style="42" customWidth="1"/>
    <col min="15123" max="15123" width="1.625" style="42" customWidth="1"/>
    <col min="15124" max="15125" width="3.125" style="42" customWidth="1"/>
    <col min="15126" max="15126" width="1.625" style="42" customWidth="1"/>
    <col min="15127" max="15127" width="3.125" style="42" customWidth="1"/>
    <col min="15128" max="15136" width="0" style="42" hidden="1" customWidth="1"/>
    <col min="15137" max="15137" width="4.875" style="42" customWidth="1"/>
    <col min="15138" max="15140" width="5" style="42" customWidth="1"/>
    <col min="15141" max="15141" width="4.625" style="42" customWidth="1"/>
    <col min="15142" max="15142" width="5" style="42" customWidth="1"/>
    <col min="15143" max="15143" width="5.375" style="42" customWidth="1"/>
    <col min="15144" max="15144" width="4" style="42" customWidth="1"/>
    <col min="15145" max="15363" width="8.875" style="42"/>
    <col min="15364" max="15364" width="4.625" style="42" customWidth="1"/>
    <col min="15365" max="15365" width="19.625" style="42" customWidth="1"/>
    <col min="15366" max="15366" width="3.125" style="42" customWidth="1"/>
    <col min="15367" max="15367" width="1.625" style="42" customWidth="1"/>
    <col min="15368" max="15369" width="3.125" style="42" customWidth="1"/>
    <col min="15370" max="15370" width="1.625" style="42" customWidth="1"/>
    <col min="15371" max="15372" width="3.125" style="42" customWidth="1"/>
    <col min="15373" max="15373" width="1.625" style="42" customWidth="1"/>
    <col min="15374" max="15375" width="3.125" style="42" customWidth="1"/>
    <col min="15376" max="15376" width="1.625" style="42" customWidth="1"/>
    <col min="15377" max="15378" width="3.125" style="42" customWidth="1"/>
    <col min="15379" max="15379" width="1.625" style="42" customWidth="1"/>
    <col min="15380" max="15381" width="3.125" style="42" customWidth="1"/>
    <col min="15382" max="15382" width="1.625" style="42" customWidth="1"/>
    <col min="15383" max="15383" width="3.125" style="42" customWidth="1"/>
    <col min="15384" max="15392" width="0" style="42" hidden="1" customWidth="1"/>
    <col min="15393" max="15393" width="4.875" style="42" customWidth="1"/>
    <col min="15394" max="15396" width="5" style="42" customWidth="1"/>
    <col min="15397" max="15397" width="4.625" style="42" customWidth="1"/>
    <col min="15398" max="15398" width="5" style="42" customWidth="1"/>
    <col min="15399" max="15399" width="5.375" style="42" customWidth="1"/>
    <col min="15400" max="15400" width="4" style="42" customWidth="1"/>
    <col min="15401" max="15619" width="8.875" style="42"/>
    <col min="15620" max="15620" width="4.625" style="42" customWidth="1"/>
    <col min="15621" max="15621" width="19.625" style="42" customWidth="1"/>
    <col min="15622" max="15622" width="3.125" style="42" customWidth="1"/>
    <col min="15623" max="15623" width="1.625" style="42" customWidth="1"/>
    <col min="15624" max="15625" width="3.125" style="42" customWidth="1"/>
    <col min="15626" max="15626" width="1.625" style="42" customWidth="1"/>
    <col min="15627" max="15628" width="3.125" style="42" customWidth="1"/>
    <col min="15629" max="15629" width="1.625" style="42" customWidth="1"/>
    <col min="15630" max="15631" width="3.125" style="42" customWidth="1"/>
    <col min="15632" max="15632" width="1.625" style="42" customWidth="1"/>
    <col min="15633" max="15634" width="3.125" style="42" customWidth="1"/>
    <col min="15635" max="15635" width="1.625" style="42" customWidth="1"/>
    <col min="15636" max="15637" width="3.125" style="42" customWidth="1"/>
    <col min="15638" max="15638" width="1.625" style="42" customWidth="1"/>
    <col min="15639" max="15639" width="3.125" style="42" customWidth="1"/>
    <col min="15640" max="15648" width="0" style="42" hidden="1" customWidth="1"/>
    <col min="15649" max="15649" width="4.875" style="42" customWidth="1"/>
    <col min="15650" max="15652" width="5" style="42" customWidth="1"/>
    <col min="15653" max="15653" width="4.625" style="42" customWidth="1"/>
    <col min="15654" max="15654" width="5" style="42" customWidth="1"/>
    <col min="15655" max="15655" width="5.375" style="42" customWidth="1"/>
    <col min="15656" max="15656" width="4" style="42" customWidth="1"/>
    <col min="15657" max="15875" width="8.875" style="42"/>
    <col min="15876" max="15876" width="4.625" style="42" customWidth="1"/>
    <col min="15877" max="15877" width="19.625" style="42" customWidth="1"/>
    <col min="15878" max="15878" width="3.125" style="42" customWidth="1"/>
    <col min="15879" max="15879" width="1.625" style="42" customWidth="1"/>
    <col min="15880" max="15881" width="3.125" style="42" customWidth="1"/>
    <col min="15882" max="15882" width="1.625" style="42" customWidth="1"/>
    <col min="15883" max="15884" width="3.125" style="42" customWidth="1"/>
    <col min="15885" max="15885" width="1.625" style="42" customWidth="1"/>
    <col min="15886" max="15887" width="3.125" style="42" customWidth="1"/>
    <col min="15888" max="15888" width="1.625" style="42" customWidth="1"/>
    <col min="15889" max="15890" width="3.125" style="42" customWidth="1"/>
    <col min="15891" max="15891" width="1.625" style="42" customWidth="1"/>
    <col min="15892" max="15893" width="3.125" style="42" customWidth="1"/>
    <col min="15894" max="15894" width="1.625" style="42" customWidth="1"/>
    <col min="15895" max="15895" width="3.125" style="42" customWidth="1"/>
    <col min="15896" max="15904" width="0" style="42" hidden="1" customWidth="1"/>
    <col min="15905" max="15905" width="4.875" style="42" customWidth="1"/>
    <col min="15906" max="15908" width="5" style="42" customWidth="1"/>
    <col min="15909" max="15909" width="4.625" style="42" customWidth="1"/>
    <col min="15910" max="15910" width="5" style="42" customWidth="1"/>
    <col min="15911" max="15911" width="5.375" style="42" customWidth="1"/>
    <col min="15912" max="15912" width="4" style="42" customWidth="1"/>
    <col min="15913" max="16131" width="8.875" style="42"/>
    <col min="16132" max="16132" width="4.625" style="42" customWidth="1"/>
    <col min="16133" max="16133" width="19.625" style="42" customWidth="1"/>
    <col min="16134" max="16134" width="3.125" style="42" customWidth="1"/>
    <col min="16135" max="16135" width="1.625" style="42" customWidth="1"/>
    <col min="16136" max="16137" width="3.125" style="42" customWidth="1"/>
    <col min="16138" max="16138" width="1.625" style="42" customWidth="1"/>
    <col min="16139" max="16140" width="3.125" style="42" customWidth="1"/>
    <col min="16141" max="16141" width="1.625" style="42" customWidth="1"/>
    <col min="16142" max="16143" width="3.125" style="42" customWidth="1"/>
    <col min="16144" max="16144" width="1.625" style="42" customWidth="1"/>
    <col min="16145" max="16146" width="3.125" style="42" customWidth="1"/>
    <col min="16147" max="16147" width="1.625" style="42" customWidth="1"/>
    <col min="16148" max="16149" width="3.125" style="42" customWidth="1"/>
    <col min="16150" max="16150" width="1.625" style="42" customWidth="1"/>
    <col min="16151" max="16151" width="3.125" style="42" customWidth="1"/>
    <col min="16152" max="16160" width="0" style="42" hidden="1" customWidth="1"/>
    <col min="16161" max="16161" width="4.875" style="42" customWidth="1"/>
    <col min="16162" max="16164" width="5" style="42" customWidth="1"/>
    <col min="16165" max="16165" width="4.625" style="42" customWidth="1"/>
    <col min="16166" max="16166" width="5" style="42" customWidth="1"/>
    <col min="16167" max="16167" width="5.375" style="42" customWidth="1"/>
    <col min="16168" max="16168" width="4" style="42" customWidth="1"/>
    <col min="16169" max="16384" width="8.875" style="42"/>
  </cols>
  <sheetData>
    <row r="1" spans="1:40" ht="31.9" customHeight="1">
      <c r="B1" s="297" t="s">
        <v>137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</row>
    <row r="2" spans="1:40" ht="12.6" customHeight="1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</row>
    <row r="3" spans="1:40" ht="14.25" thickBot="1">
      <c r="B3" s="44">
        <f ca="1">TODAY()</f>
        <v>45866</v>
      </c>
      <c r="C3" s="45"/>
      <c r="D3" s="45"/>
      <c r="E3" s="45"/>
      <c r="F3" s="45"/>
      <c r="G3" s="45"/>
      <c r="H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M3" s="46" t="s">
        <v>138</v>
      </c>
    </row>
    <row r="4" spans="1:40" ht="129.94999999999999" customHeight="1">
      <c r="B4" s="47" t="s">
        <v>139</v>
      </c>
      <c r="C4" s="298" t="str">
        <f>B5</f>
        <v>ＬＣジュニア</v>
      </c>
      <c r="D4" s="299"/>
      <c r="E4" s="300"/>
      <c r="F4" s="298" t="str">
        <f>B7</f>
        <v>リトルロジャース</v>
      </c>
      <c r="G4" s="299"/>
      <c r="H4" s="300"/>
      <c r="I4" s="298" t="str">
        <f>B9</f>
        <v>サンジュニア</v>
      </c>
      <c r="J4" s="299"/>
      <c r="K4" s="300"/>
      <c r="L4" s="298" t="str">
        <f>B11</f>
        <v>サンダーボーイズ</v>
      </c>
      <c r="M4" s="299"/>
      <c r="N4" s="300"/>
      <c r="O4" s="298" t="str">
        <f>B13</f>
        <v>フェニックス</v>
      </c>
      <c r="P4" s="299"/>
      <c r="Q4" s="300"/>
      <c r="R4" s="298" t="str">
        <f>B15</f>
        <v>ジャニーズ</v>
      </c>
      <c r="S4" s="299"/>
      <c r="T4" s="300"/>
      <c r="U4" s="298" t="str">
        <f>B17</f>
        <v>浅草ブレイカーズ</v>
      </c>
      <c r="V4" s="299"/>
      <c r="W4" s="300"/>
      <c r="X4" s="301" t="str">
        <f>B19</f>
        <v>浅草ベースボールクラブ</v>
      </c>
      <c r="Y4" s="302"/>
      <c r="Z4" s="303"/>
      <c r="AA4" s="298" t="str">
        <f>B21</f>
        <v>上野＆ビーバーズ</v>
      </c>
      <c r="AB4" s="299"/>
      <c r="AC4" s="300"/>
      <c r="AD4" s="301" t="str">
        <f>B23</f>
        <v>台東レインボーズ</v>
      </c>
      <c r="AE4" s="302"/>
      <c r="AF4" s="303"/>
      <c r="AG4" s="49" t="s">
        <v>88</v>
      </c>
      <c r="AH4" s="50" t="s">
        <v>89</v>
      </c>
      <c r="AI4" s="50" t="s">
        <v>90</v>
      </c>
      <c r="AJ4" s="51" t="s">
        <v>91</v>
      </c>
      <c r="AK4" s="52" t="s">
        <v>92</v>
      </c>
      <c r="AL4" s="48" t="s">
        <v>93</v>
      </c>
      <c r="AM4" s="53" t="s">
        <v>94</v>
      </c>
      <c r="AN4" s="42" t="s">
        <v>162</v>
      </c>
    </row>
    <row r="5" spans="1:40" ht="26.45" customHeight="1">
      <c r="A5" s="273">
        <v>1</v>
      </c>
      <c r="B5" s="285" t="s">
        <v>140</v>
      </c>
      <c r="C5" s="234" t="s">
        <v>141</v>
      </c>
      <c r="D5" s="235"/>
      <c r="E5" s="236"/>
      <c r="F5" s="76"/>
      <c r="G5" s="77" t="s">
        <v>142</v>
      </c>
      <c r="H5" s="78"/>
      <c r="I5" s="55">
        <v>4</v>
      </c>
      <c r="J5" s="58" t="s">
        <v>142</v>
      </c>
      <c r="K5" s="57">
        <v>9</v>
      </c>
      <c r="L5" s="76"/>
      <c r="M5" s="77" t="s">
        <v>142</v>
      </c>
      <c r="N5" s="78"/>
      <c r="O5" s="55">
        <v>5</v>
      </c>
      <c r="P5" s="58" t="s">
        <v>142</v>
      </c>
      <c r="Q5" s="57">
        <v>9</v>
      </c>
      <c r="R5" s="55"/>
      <c r="S5" s="56" t="s">
        <v>142</v>
      </c>
      <c r="T5" s="57"/>
      <c r="U5" s="55">
        <v>3</v>
      </c>
      <c r="V5" s="58" t="s">
        <v>101</v>
      </c>
      <c r="W5" s="57">
        <v>6</v>
      </c>
      <c r="X5" s="55">
        <v>0</v>
      </c>
      <c r="Y5" s="58" t="s">
        <v>101</v>
      </c>
      <c r="Z5" s="57">
        <v>11</v>
      </c>
      <c r="AA5" s="55"/>
      <c r="AB5" s="58" t="s">
        <v>143</v>
      </c>
      <c r="AC5" s="57"/>
      <c r="AD5" s="55">
        <v>11</v>
      </c>
      <c r="AE5" s="58" t="s">
        <v>101</v>
      </c>
      <c r="AF5" s="57">
        <v>3</v>
      </c>
      <c r="AG5" s="240">
        <f>COUNTIF(C5:AF6,"○")</f>
        <v>1</v>
      </c>
      <c r="AH5" s="224">
        <f>COUNTIF(C5:AF6,"●")</f>
        <v>4</v>
      </c>
      <c r="AI5" s="224">
        <f>COUNTIF(C5:AF6,"△")</f>
        <v>0</v>
      </c>
      <c r="AJ5" s="224">
        <f>+AG5*3+AI5*1</f>
        <v>3</v>
      </c>
      <c r="AK5" s="254">
        <f>H5+K5+N5+AC5+W5+Z5+T5+Q5+AF5</f>
        <v>38</v>
      </c>
      <c r="AL5" s="224">
        <f>F5+I5+L5+X5+O5+R5+U5+AA5+AD5</f>
        <v>23</v>
      </c>
      <c r="AM5" s="296"/>
      <c r="AN5" s="223">
        <f>9-COUNTA(C6:AF6)</f>
        <v>2</v>
      </c>
    </row>
    <row r="6" spans="1:40" ht="26.45" customHeight="1">
      <c r="A6" s="273"/>
      <c r="B6" s="285"/>
      <c r="C6" s="237"/>
      <c r="D6" s="238"/>
      <c r="E6" s="239"/>
      <c r="F6" s="286" t="s">
        <v>101</v>
      </c>
      <c r="G6" s="287"/>
      <c r="H6" s="288"/>
      <c r="I6" s="229" t="s">
        <v>102</v>
      </c>
      <c r="J6" s="230"/>
      <c r="K6" s="231"/>
      <c r="L6" s="286" t="s">
        <v>101</v>
      </c>
      <c r="M6" s="287"/>
      <c r="N6" s="288"/>
      <c r="O6" s="229" t="s">
        <v>102</v>
      </c>
      <c r="P6" s="230"/>
      <c r="Q6" s="231"/>
      <c r="R6" s="229"/>
      <c r="S6" s="230"/>
      <c r="T6" s="231"/>
      <c r="U6" s="229" t="s">
        <v>102</v>
      </c>
      <c r="V6" s="230"/>
      <c r="W6" s="231"/>
      <c r="X6" s="229" t="s">
        <v>102</v>
      </c>
      <c r="Y6" s="230"/>
      <c r="Z6" s="231"/>
      <c r="AA6" s="229"/>
      <c r="AB6" s="230"/>
      <c r="AC6" s="231"/>
      <c r="AD6" s="229" t="s">
        <v>97</v>
      </c>
      <c r="AE6" s="230"/>
      <c r="AF6" s="231"/>
      <c r="AG6" s="241"/>
      <c r="AH6" s="225"/>
      <c r="AI6" s="225"/>
      <c r="AJ6" s="225"/>
      <c r="AK6" s="255"/>
      <c r="AL6" s="225"/>
      <c r="AM6" s="292"/>
      <c r="AN6" s="223"/>
    </row>
    <row r="7" spans="1:40" ht="26.45" customHeight="1">
      <c r="A7" s="273">
        <v>2</v>
      </c>
      <c r="B7" s="285" t="s">
        <v>144</v>
      </c>
      <c r="C7" s="76"/>
      <c r="D7" s="77" t="s">
        <v>142</v>
      </c>
      <c r="E7" s="78"/>
      <c r="F7" s="234" t="s">
        <v>141</v>
      </c>
      <c r="G7" s="235"/>
      <c r="H7" s="236"/>
      <c r="I7" s="55">
        <v>14</v>
      </c>
      <c r="J7" s="58" t="s">
        <v>142</v>
      </c>
      <c r="K7" s="57">
        <v>3</v>
      </c>
      <c r="L7" s="55"/>
      <c r="M7" s="58" t="s">
        <v>142</v>
      </c>
      <c r="N7" s="57"/>
      <c r="O7" s="55">
        <v>12</v>
      </c>
      <c r="P7" s="58" t="s">
        <v>142</v>
      </c>
      <c r="Q7" s="57">
        <v>4</v>
      </c>
      <c r="R7" s="55">
        <v>6</v>
      </c>
      <c r="S7" s="58" t="s">
        <v>142</v>
      </c>
      <c r="T7" s="57">
        <v>2</v>
      </c>
      <c r="U7" s="55"/>
      <c r="V7" s="56" t="s">
        <v>101</v>
      </c>
      <c r="W7" s="57"/>
      <c r="X7" s="55">
        <v>6</v>
      </c>
      <c r="Y7" s="58" t="s">
        <v>101</v>
      </c>
      <c r="Z7" s="57">
        <v>5</v>
      </c>
      <c r="AA7" s="55"/>
      <c r="AB7" s="58" t="s">
        <v>143</v>
      </c>
      <c r="AC7" s="57"/>
      <c r="AD7" s="55"/>
      <c r="AE7" s="58" t="s">
        <v>101</v>
      </c>
      <c r="AF7" s="57"/>
      <c r="AG7" s="240">
        <f t="shared" ref="AG7" si="0">COUNTIF(C7:AF8,"○")</f>
        <v>4</v>
      </c>
      <c r="AH7" s="224">
        <f t="shared" ref="AH7" si="1">COUNTIF(C7:AF8,"●")</f>
        <v>0</v>
      </c>
      <c r="AI7" s="224">
        <f t="shared" ref="AI7" si="2">COUNTIF(C7:AF8,"△")</f>
        <v>0</v>
      </c>
      <c r="AJ7" s="224">
        <f>+AG7*3+AI7*1</f>
        <v>12</v>
      </c>
      <c r="AK7" s="254">
        <f>AC7+Z7+Q7+E7+K7+W7+N7+T7+AF7</f>
        <v>14</v>
      </c>
      <c r="AL7" s="224">
        <f>C7+I7+L7+X7+O7+R7+U7+AA7+AD7</f>
        <v>38</v>
      </c>
      <c r="AM7" s="291"/>
      <c r="AN7" s="223">
        <f>9-COUNTA(C8:AF8)</f>
        <v>4</v>
      </c>
    </row>
    <row r="8" spans="1:40" ht="26.45" customHeight="1">
      <c r="A8" s="273"/>
      <c r="B8" s="285"/>
      <c r="C8" s="286" t="s">
        <v>101</v>
      </c>
      <c r="D8" s="287"/>
      <c r="E8" s="288"/>
      <c r="F8" s="237"/>
      <c r="G8" s="238"/>
      <c r="H8" s="239"/>
      <c r="I8" s="229" t="s">
        <v>97</v>
      </c>
      <c r="J8" s="230"/>
      <c r="K8" s="231"/>
      <c r="L8" s="229"/>
      <c r="M8" s="230"/>
      <c r="N8" s="231"/>
      <c r="O8" s="229" t="s">
        <v>97</v>
      </c>
      <c r="P8" s="230"/>
      <c r="Q8" s="231"/>
      <c r="R8" s="229" t="s">
        <v>97</v>
      </c>
      <c r="S8" s="230"/>
      <c r="T8" s="231"/>
      <c r="U8" s="229"/>
      <c r="V8" s="230"/>
      <c r="W8" s="231"/>
      <c r="X8" s="229" t="s">
        <v>97</v>
      </c>
      <c r="Y8" s="230"/>
      <c r="Z8" s="231"/>
      <c r="AA8" s="229"/>
      <c r="AB8" s="230"/>
      <c r="AC8" s="231"/>
      <c r="AD8" s="229"/>
      <c r="AE8" s="230"/>
      <c r="AF8" s="231"/>
      <c r="AG8" s="241"/>
      <c r="AH8" s="225"/>
      <c r="AI8" s="225"/>
      <c r="AJ8" s="225"/>
      <c r="AK8" s="255"/>
      <c r="AL8" s="225"/>
      <c r="AM8" s="292"/>
      <c r="AN8" s="223"/>
    </row>
    <row r="9" spans="1:40" ht="26.45" customHeight="1">
      <c r="A9" s="273">
        <v>3</v>
      </c>
      <c r="B9" s="285" t="s">
        <v>145</v>
      </c>
      <c r="C9" s="55">
        <v>9</v>
      </c>
      <c r="D9" s="58" t="s">
        <v>142</v>
      </c>
      <c r="E9" s="57">
        <v>4</v>
      </c>
      <c r="F9" s="55">
        <v>3</v>
      </c>
      <c r="G9" s="58" t="s">
        <v>142</v>
      </c>
      <c r="H9" s="57">
        <v>14</v>
      </c>
      <c r="I9" s="234" t="s">
        <v>141</v>
      </c>
      <c r="J9" s="235"/>
      <c r="K9" s="236"/>
      <c r="L9" s="55">
        <v>9</v>
      </c>
      <c r="M9" s="58" t="s">
        <v>142</v>
      </c>
      <c r="N9" s="57">
        <v>2</v>
      </c>
      <c r="O9" s="55">
        <v>2</v>
      </c>
      <c r="P9" s="58" t="s">
        <v>142</v>
      </c>
      <c r="Q9" s="57">
        <v>3</v>
      </c>
      <c r="R9" s="55"/>
      <c r="S9" s="56" t="s">
        <v>142</v>
      </c>
      <c r="T9" s="57"/>
      <c r="U9" s="55">
        <v>3</v>
      </c>
      <c r="V9" s="58" t="s">
        <v>101</v>
      </c>
      <c r="W9" s="57">
        <v>4</v>
      </c>
      <c r="X9" s="55">
        <v>9</v>
      </c>
      <c r="Y9" s="58" t="s">
        <v>101</v>
      </c>
      <c r="Z9" s="57">
        <v>14</v>
      </c>
      <c r="AA9" s="55"/>
      <c r="AB9" s="58" t="s">
        <v>143</v>
      </c>
      <c r="AC9" s="57"/>
      <c r="AD9" s="55"/>
      <c r="AE9" s="56" t="s">
        <v>101</v>
      </c>
      <c r="AF9" s="57"/>
      <c r="AG9" s="240">
        <f t="shared" ref="AG9" si="3">COUNTIF(C9:AF10,"○")</f>
        <v>2</v>
      </c>
      <c r="AH9" s="224">
        <f t="shared" ref="AH9" si="4">COUNTIF(C9:AF10,"●")</f>
        <v>4</v>
      </c>
      <c r="AI9" s="224">
        <f t="shared" ref="AI9" si="5">COUNTIF(C9:AF10,"△")</f>
        <v>0</v>
      </c>
      <c r="AJ9" s="224">
        <f>+AG9*3+AI9*1</f>
        <v>6</v>
      </c>
      <c r="AK9" s="254">
        <f>Z9+W9+N9+E9+H9+Q9+T9+AC9+AF9</f>
        <v>41</v>
      </c>
      <c r="AL9" s="224">
        <f>F9+C9+L9+X9+O9+R9+U9+AA9+AD9</f>
        <v>35</v>
      </c>
      <c r="AM9" s="291"/>
      <c r="AN9" s="223">
        <f t="shared" ref="AN9" si="6">9-COUNTA(C10:AF10)</f>
        <v>3</v>
      </c>
    </row>
    <row r="10" spans="1:40" ht="26.45" customHeight="1">
      <c r="A10" s="273"/>
      <c r="B10" s="285"/>
      <c r="C10" s="229" t="s">
        <v>97</v>
      </c>
      <c r="D10" s="230"/>
      <c r="E10" s="231"/>
      <c r="F10" s="229" t="s">
        <v>102</v>
      </c>
      <c r="G10" s="230"/>
      <c r="H10" s="231"/>
      <c r="I10" s="237"/>
      <c r="J10" s="238"/>
      <c r="K10" s="239"/>
      <c r="L10" s="229" t="s">
        <v>97</v>
      </c>
      <c r="M10" s="230"/>
      <c r="N10" s="231"/>
      <c r="O10" s="229" t="s">
        <v>102</v>
      </c>
      <c r="P10" s="230"/>
      <c r="Q10" s="231"/>
      <c r="R10" s="229"/>
      <c r="S10" s="230"/>
      <c r="T10" s="231"/>
      <c r="U10" s="229" t="s">
        <v>102</v>
      </c>
      <c r="V10" s="230"/>
      <c r="W10" s="231"/>
      <c r="X10" s="229" t="s">
        <v>102</v>
      </c>
      <c r="Y10" s="230"/>
      <c r="Z10" s="231"/>
      <c r="AA10" s="229"/>
      <c r="AB10" s="230"/>
      <c r="AC10" s="231"/>
      <c r="AD10" s="229"/>
      <c r="AE10" s="230"/>
      <c r="AF10" s="231"/>
      <c r="AG10" s="241"/>
      <c r="AH10" s="225"/>
      <c r="AI10" s="225"/>
      <c r="AJ10" s="225"/>
      <c r="AK10" s="255"/>
      <c r="AL10" s="225"/>
      <c r="AM10" s="292"/>
      <c r="AN10" s="223"/>
    </row>
    <row r="11" spans="1:40" ht="26.45" customHeight="1">
      <c r="A11" s="273">
        <v>4</v>
      </c>
      <c r="B11" s="285" t="s">
        <v>146</v>
      </c>
      <c r="C11" s="76"/>
      <c r="D11" s="77" t="s">
        <v>142</v>
      </c>
      <c r="E11" s="78"/>
      <c r="F11" s="55"/>
      <c r="G11" s="56" t="s">
        <v>142</v>
      </c>
      <c r="H11" s="57"/>
      <c r="I11" s="55">
        <v>2</v>
      </c>
      <c r="J11" s="58" t="s">
        <v>142</v>
      </c>
      <c r="K11" s="57">
        <v>9</v>
      </c>
      <c r="L11" s="234" t="s">
        <v>141</v>
      </c>
      <c r="M11" s="235"/>
      <c r="N11" s="236"/>
      <c r="O11" s="55"/>
      <c r="P11" s="56" t="s">
        <v>142</v>
      </c>
      <c r="Q11" s="57"/>
      <c r="R11" s="55">
        <v>3</v>
      </c>
      <c r="S11" s="58" t="s">
        <v>142</v>
      </c>
      <c r="T11" s="57">
        <v>15</v>
      </c>
      <c r="U11" s="55">
        <v>10</v>
      </c>
      <c r="V11" s="58" t="s">
        <v>101</v>
      </c>
      <c r="W11" s="57">
        <v>3</v>
      </c>
      <c r="X11" s="55">
        <v>0</v>
      </c>
      <c r="Y11" s="58" t="s">
        <v>101</v>
      </c>
      <c r="Z11" s="57">
        <v>15</v>
      </c>
      <c r="AA11" s="55">
        <v>10</v>
      </c>
      <c r="AB11" s="58" t="s">
        <v>143</v>
      </c>
      <c r="AC11" s="57">
        <v>1</v>
      </c>
      <c r="AD11" s="55"/>
      <c r="AE11" s="58" t="s">
        <v>101</v>
      </c>
      <c r="AF11" s="57"/>
      <c r="AG11" s="240">
        <f>COUNTIF(C11:AF12,"○")</f>
        <v>2</v>
      </c>
      <c r="AH11" s="224">
        <f t="shared" ref="AH11" si="7">COUNTIF(C11:AF12,"●")</f>
        <v>3</v>
      </c>
      <c r="AI11" s="224">
        <f t="shared" ref="AI11" si="8">COUNTIF(C11:AF12,"△")</f>
        <v>0</v>
      </c>
      <c r="AJ11" s="224">
        <f>+AG11*3+AI11*1</f>
        <v>6</v>
      </c>
      <c r="AK11" s="224">
        <f>T11+Q11+K11+E11+H11+W11+Z11+AC11+AF11</f>
        <v>43</v>
      </c>
      <c r="AL11" s="224">
        <f>F11+I11+O11+X11+C11+R11+U11+AA11+AD11</f>
        <v>25</v>
      </c>
      <c r="AM11" s="293"/>
      <c r="AN11" s="223">
        <f t="shared" ref="AN11" si="9">9-COUNTA(C12:AF12)</f>
        <v>3</v>
      </c>
    </row>
    <row r="12" spans="1:40" ht="26.45" customHeight="1">
      <c r="A12" s="273"/>
      <c r="B12" s="285"/>
      <c r="C12" s="286" t="s">
        <v>101</v>
      </c>
      <c r="D12" s="287"/>
      <c r="E12" s="288"/>
      <c r="F12" s="229"/>
      <c r="G12" s="230"/>
      <c r="H12" s="231"/>
      <c r="I12" s="229" t="s">
        <v>102</v>
      </c>
      <c r="J12" s="230"/>
      <c r="K12" s="231"/>
      <c r="L12" s="237"/>
      <c r="M12" s="238"/>
      <c r="N12" s="239"/>
      <c r="O12" s="229"/>
      <c r="P12" s="230"/>
      <c r="Q12" s="231"/>
      <c r="R12" s="229" t="s">
        <v>102</v>
      </c>
      <c r="S12" s="230"/>
      <c r="T12" s="231"/>
      <c r="U12" s="229" t="s">
        <v>97</v>
      </c>
      <c r="V12" s="230"/>
      <c r="W12" s="231"/>
      <c r="X12" s="229" t="s">
        <v>102</v>
      </c>
      <c r="Y12" s="230"/>
      <c r="Z12" s="231"/>
      <c r="AA12" s="229" t="s">
        <v>97</v>
      </c>
      <c r="AB12" s="230"/>
      <c r="AC12" s="231"/>
      <c r="AD12" s="229"/>
      <c r="AE12" s="230"/>
      <c r="AF12" s="231"/>
      <c r="AG12" s="241"/>
      <c r="AH12" s="225"/>
      <c r="AI12" s="225"/>
      <c r="AJ12" s="225"/>
      <c r="AK12" s="225"/>
      <c r="AL12" s="225"/>
      <c r="AM12" s="294"/>
      <c r="AN12" s="223"/>
    </row>
    <row r="13" spans="1:40" ht="26.45" customHeight="1">
      <c r="A13" s="273">
        <v>5</v>
      </c>
      <c r="B13" s="295" t="s">
        <v>147</v>
      </c>
      <c r="C13" s="55">
        <v>9</v>
      </c>
      <c r="D13" s="58" t="s">
        <v>142</v>
      </c>
      <c r="E13" s="57">
        <v>5</v>
      </c>
      <c r="F13" s="55">
        <v>4</v>
      </c>
      <c r="G13" s="58" t="s">
        <v>142</v>
      </c>
      <c r="H13" s="57">
        <v>12</v>
      </c>
      <c r="I13" s="55">
        <v>3</v>
      </c>
      <c r="J13" s="58" t="s">
        <v>142</v>
      </c>
      <c r="K13" s="57">
        <v>2</v>
      </c>
      <c r="L13" s="55"/>
      <c r="M13" s="58" t="s">
        <v>142</v>
      </c>
      <c r="N13" s="57"/>
      <c r="O13" s="234" t="s">
        <v>141</v>
      </c>
      <c r="P13" s="235"/>
      <c r="Q13" s="236"/>
      <c r="R13" s="55">
        <v>7</v>
      </c>
      <c r="S13" s="58" t="s">
        <v>142</v>
      </c>
      <c r="T13" s="57">
        <v>8</v>
      </c>
      <c r="U13" s="55"/>
      <c r="V13" s="58" t="s">
        <v>101</v>
      </c>
      <c r="W13" s="57"/>
      <c r="X13" s="55">
        <v>4</v>
      </c>
      <c r="Y13" s="58" t="s">
        <v>101</v>
      </c>
      <c r="Z13" s="57">
        <v>5</v>
      </c>
      <c r="AA13" s="55">
        <v>13</v>
      </c>
      <c r="AB13" s="58" t="s">
        <v>143</v>
      </c>
      <c r="AC13" s="57">
        <v>4</v>
      </c>
      <c r="AD13" s="55">
        <v>19</v>
      </c>
      <c r="AE13" s="58" t="s">
        <v>101</v>
      </c>
      <c r="AF13" s="57">
        <v>1</v>
      </c>
      <c r="AG13" s="240">
        <f t="shared" ref="AG13" si="10">COUNTIF(C13:AF14,"○")</f>
        <v>4</v>
      </c>
      <c r="AH13" s="224">
        <f t="shared" ref="AH13" si="11">COUNTIF(C13:AF14,"●")</f>
        <v>3</v>
      </c>
      <c r="AI13" s="224">
        <f t="shared" ref="AI13" si="12">COUNTIF(C13:AF14,"△")</f>
        <v>0</v>
      </c>
      <c r="AJ13" s="224">
        <f>+AG13*3+AI13*1</f>
        <v>12</v>
      </c>
      <c r="AK13" s="224">
        <f>AC13+W13+N13+H13+T13+Z13+K13+E13+AF13</f>
        <v>37</v>
      </c>
      <c r="AL13" s="224">
        <f>C13+F13+I13+X13+L13+R13+U13+AA13+AD13</f>
        <v>59</v>
      </c>
      <c r="AM13" s="293"/>
      <c r="AN13" s="223">
        <f t="shared" ref="AN13" si="13">9-COUNTA(C14:AF14)</f>
        <v>2</v>
      </c>
    </row>
    <row r="14" spans="1:40" ht="26.45" customHeight="1">
      <c r="A14" s="273"/>
      <c r="B14" s="274"/>
      <c r="C14" s="229" t="s">
        <v>97</v>
      </c>
      <c r="D14" s="230"/>
      <c r="E14" s="231"/>
      <c r="F14" s="229" t="s">
        <v>102</v>
      </c>
      <c r="G14" s="230"/>
      <c r="H14" s="231"/>
      <c r="I14" s="229" t="s">
        <v>97</v>
      </c>
      <c r="J14" s="230"/>
      <c r="K14" s="231"/>
      <c r="L14" s="229"/>
      <c r="M14" s="230"/>
      <c r="N14" s="231"/>
      <c r="O14" s="237"/>
      <c r="P14" s="238"/>
      <c r="Q14" s="239"/>
      <c r="R14" s="229" t="s">
        <v>102</v>
      </c>
      <c r="S14" s="230"/>
      <c r="T14" s="231"/>
      <c r="U14" s="229"/>
      <c r="V14" s="230"/>
      <c r="W14" s="231"/>
      <c r="X14" s="229" t="s">
        <v>102</v>
      </c>
      <c r="Y14" s="230"/>
      <c r="Z14" s="231"/>
      <c r="AA14" s="229" t="s">
        <v>97</v>
      </c>
      <c r="AB14" s="230"/>
      <c r="AC14" s="231"/>
      <c r="AD14" s="229" t="s">
        <v>97</v>
      </c>
      <c r="AE14" s="230"/>
      <c r="AF14" s="231"/>
      <c r="AG14" s="241"/>
      <c r="AH14" s="225"/>
      <c r="AI14" s="225"/>
      <c r="AJ14" s="225"/>
      <c r="AK14" s="225"/>
      <c r="AL14" s="225"/>
      <c r="AM14" s="294"/>
      <c r="AN14" s="223"/>
    </row>
    <row r="15" spans="1:40" ht="26.45" customHeight="1">
      <c r="A15" s="273">
        <v>6</v>
      </c>
      <c r="B15" s="285" t="s">
        <v>148</v>
      </c>
      <c r="C15" s="55"/>
      <c r="D15" s="58" t="s">
        <v>142</v>
      </c>
      <c r="E15" s="57"/>
      <c r="F15" s="55">
        <v>2</v>
      </c>
      <c r="G15" s="58" t="s">
        <v>142</v>
      </c>
      <c r="H15" s="57">
        <v>6</v>
      </c>
      <c r="I15" s="55"/>
      <c r="J15" s="58" t="s">
        <v>142</v>
      </c>
      <c r="K15" s="57"/>
      <c r="L15" s="55">
        <v>15</v>
      </c>
      <c r="M15" s="58" t="s">
        <v>142</v>
      </c>
      <c r="N15" s="57">
        <v>3</v>
      </c>
      <c r="O15" s="55">
        <v>8</v>
      </c>
      <c r="P15" s="58" t="s">
        <v>142</v>
      </c>
      <c r="Q15" s="57">
        <v>7</v>
      </c>
      <c r="R15" s="234" t="s">
        <v>141</v>
      </c>
      <c r="S15" s="235"/>
      <c r="T15" s="236"/>
      <c r="U15" s="55">
        <v>16</v>
      </c>
      <c r="V15" s="58" t="s">
        <v>101</v>
      </c>
      <c r="W15" s="57">
        <v>2</v>
      </c>
      <c r="X15" s="76"/>
      <c r="Y15" s="77" t="s">
        <v>101</v>
      </c>
      <c r="Z15" s="78"/>
      <c r="AA15" s="55">
        <v>16</v>
      </c>
      <c r="AB15" s="58" t="s">
        <v>143</v>
      </c>
      <c r="AC15" s="57">
        <v>5</v>
      </c>
      <c r="AD15" s="76"/>
      <c r="AE15" s="77" t="s">
        <v>101</v>
      </c>
      <c r="AF15" s="78"/>
      <c r="AG15" s="240">
        <f t="shared" ref="AG15" si="14">COUNTIF(C15:AF16,"○")</f>
        <v>4</v>
      </c>
      <c r="AH15" s="224">
        <f t="shared" ref="AH15" si="15">COUNTIF(C15:AF16,"●")</f>
        <v>1</v>
      </c>
      <c r="AI15" s="224">
        <f t="shared" ref="AI15" si="16">COUNTIF(C15:AF16,"△")</f>
        <v>0</v>
      </c>
      <c r="AJ15" s="224">
        <f>+AG15*3+AI15*1</f>
        <v>12</v>
      </c>
      <c r="AK15" s="250">
        <f>Z15+N15+AI15+Q15+AC15+E15+K15+W15+H15+AF15</f>
        <v>23</v>
      </c>
      <c r="AL15" s="224">
        <f>C15+F15+I15+X15+L15+O15+U15+AA15+AD15</f>
        <v>57</v>
      </c>
      <c r="AM15" s="291"/>
      <c r="AN15" s="223">
        <f t="shared" ref="AN15" si="17">9-COUNTA(C16:AF16)</f>
        <v>2</v>
      </c>
    </row>
    <row r="16" spans="1:40" ht="26.45" customHeight="1">
      <c r="A16" s="273"/>
      <c r="B16" s="285"/>
      <c r="C16" s="229"/>
      <c r="D16" s="230"/>
      <c r="E16" s="231"/>
      <c r="F16" s="229" t="s">
        <v>102</v>
      </c>
      <c r="G16" s="230"/>
      <c r="H16" s="231"/>
      <c r="I16" s="229"/>
      <c r="J16" s="230"/>
      <c r="K16" s="231"/>
      <c r="L16" s="229" t="s">
        <v>97</v>
      </c>
      <c r="M16" s="230"/>
      <c r="N16" s="231"/>
      <c r="O16" s="229" t="s">
        <v>97</v>
      </c>
      <c r="P16" s="230"/>
      <c r="Q16" s="231"/>
      <c r="R16" s="237"/>
      <c r="S16" s="238"/>
      <c r="T16" s="239"/>
      <c r="U16" s="229" t="s">
        <v>97</v>
      </c>
      <c r="V16" s="230"/>
      <c r="W16" s="231"/>
      <c r="X16" s="286" t="s">
        <v>101</v>
      </c>
      <c r="Y16" s="287"/>
      <c r="Z16" s="288"/>
      <c r="AA16" s="229" t="s">
        <v>97</v>
      </c>
      <c r="AB16" s="230"/>
      <c r="AC16" s="231"/>
      <c r="AD16" s="286" t="s">
        <v>101</v>
      </c>
      <c r="AE16" s="287"/>
      <c r="AF16" s="288"/>
      <c r="AG16" s="241"/>
      <c r="AH16" s="225"/>
      <c r="AI16" s="225"/>
      <c r="AJ16" s="225"/>
      <c r="AK16" s="242"/>
      <c r="AL16" s="225"/>
      <c r="AM16" s="292"/>
      <c r="AN16" s="223"/>
    </row>
    <row r="17" spans="1:40" ht="26.45" customHeight="1">
      <c r="A17" s="273">
        <v>7</v>
      </c>
      <c r="B17" s="285" t="s">
        <v>149</v>
      </c>
      <c r="C17" s="55">
        <v>6</v>
      </c>
      <c r="D17" s="58" t="s">
        <v>101</v>
      </c>
      <c r="E17" s="57">
        <v>3</v>
      </c>
      <c r="F17" s="55"/>
      <c r="G17" s="58" t="s">
        <v>101</v>
      </c>
      <c r="H17" s="57"/>
      <c r="I17" s="55">
        <v>4</v>
      </c>
      <c r="J17" s="58" t="s">
        <v>101</v>
      </c>
      <c r="K17" s="57">
        <v>3</v>
      </c>
      <c r="L17" s="55">
        <v>3</v>
      </c>
      <c r="M17" s="58" t="s">
        <v>101</v>
      </c>
      <c r="N17" s="57">
        <v>10</v>
      </c>
      <c r="O17" s="55"/>
      <c r="P17" s="56" t="s">
        <v>101</v>
      </c>
      <c r="Q17" s="57"/>
      <c r="R17" s="55">
        <v>2</v>
      </c>
      <c r="S17" s="58" t="s">
        <v>101</v>
      </c>
      <c r="T17" s="57">
        <v>16</v>
      </c>
      <c r="U17" s="234" t="s">
        <v>95</v>
      </c>
      <c r="V17" s="235"/>
      <c r="W17" s="236"/>
      <c r="X17" s="55"/>
      <c r="Y17" s="56" t="s">
        <v>101</v>
      </c>
      <c r="Z17" s="57"/>
      <c r="AA17" s="55">
        <v>10</v>
      </c>
      <c r="AB17" s="58" t="s">
        <v>143</v>
      </c>
      <c r="AC17" s="57">
        <v>0</v>
      </c>
      <c r="AD17" s="76"/>
      <c r="AE17" s="77" t="s">
        <v>101</v>
      </c>
      <c r="AF17" s="78"/>
      <c r="AG17" s="240">
        <f t="shared" ref="AG17" si="18">COUNTIF(C17:AF18,"○")</f>
        <v>3</v>
      </c>
      <c r="AH17" s="224">
        <f t="shared" ref="AH17" si="19">COUNTIF(C17:AF18,"●")</f>
        <v>2</v>
      </c>
      <c r="AI17" s="224">
        <f t="shared" ref="AI17" si="20">COUNTIF(C17:AF18,"△")</f>
        <v>0</v>
      </c>
      <c r="AJ17" s="224">
        <f>+AG17*3+AI17*1</f>
        <v>9</v>
      </c>
      <c r="AK17" s="224">
        <f>Q17+K17+E17+H17+AC17+T17+N17+Z17+AF17</f>
        <v>32</v>
      </c>
      <c r="AL17" s="224">
        <f>C17+F17+I17+L17+O17+R17+X17+AA17+AD17</f>
        <v>25</v>
      </c>
      <c r="AM17" s="289"/>
      <c r="AN17" s="223">
        <f t="shared" ref="AN17" si="21">9-COUNTA(C18:AF18)</f>
        <v>3</v>
      </c>
    </row>
    <row r="18" spans="1:40" ht="26.45" customHeight="1">
      <c r="A18" s="273"/>
      <c r="B18" s="285"/>
      <c r="C18" s="229" t="s">
        <v>97</v>
      </c>
      <c r="D18" s="230"/>
      <c r="E18" s="231"/>
      <c r="F18" s="229"/>
      <c r="G18" s="230"/>
      <c r="H18" s="231"/>
      <c r="I18" s="229" t="s">
        <v>97</v>
      </c>
      <c r="J18" s="230"/>
      <c r="K18" s="231"/>
      <c r="L18" s="229" t="s">
        <v>102</v>
      </c>
      <c r="M18" s="230"/>
      <c r="N18" s="231"/>
      <c r="O18" s="229"/>
      <c r="P18" s="230"/>
      <c r="Q18" s="231"/>
      <c r="R18" s="229" t="s">
        <v>102</v>
      </c>
      <c r="S18" s="230"/>
      <c r="T18" s="231"/>
      <c r="U18" s="237"/>
      <c r="V18" s="248"/>
      <c r="W18" s="239"/>
      <c r="X18" s="229"/>
      <c r="Y18" s="230"/>
      <c r="Z18" s="231"/>
      <c r="AA18" s="229" t="s">
        <v>97</v>
      </c>
      <c r="AB18" s="230"/>
      <c r="AC18" s="231"/>
      <c r="AD18" s="286" t="s">
        <v>101</v>
      </c>
      <c r="AE18" s="287"/>
      <c r="AF18" s="288"/>
      <c r="AG18" s="241"/>
      <c r="AH18" s="225"/>
      <c r="AI18" s="225"/>
      <c r="AJ18" s="242"/>
      <c r="AK18" s="242"/>
      <c r="AL18" s="242"/>
      <c r="AM18" s="290"/>
      <c r="AN18" s="223"/>
    </row>
    <row r="19" spans="1:40" ht="26.45" customHeight="1">
      <c r="A19" s="273">
        <v>8</v>
      </c>
      <c r="B19" s="285" t="s">
        <v>150</v>
      </c>
      <c r="C19" s="55">
        <v>11</v>
      </c>
      <c r="D19" s="58" t="s">
        <v>101</v>
      </c>
      <c r="E19" s="57">
        <v>0</v>
      </c>
      <c r="F19" s="55">
        <v>5</v>
      </c>
      <c r="G19" s="58" t="s">
        <v>101</v>
      </c>
      <c r="H19" s="57">
        <v>6</v>
      </c>
      <c r="I19" s="55">
        <v>14</v>
      </c>
      <c r="J19" s="58" t="s">
        <v>101</v>
      </c>
      <c r="K19" s="57">
        <v>9</v>
      </c>
      <c r="L19" s="55">
        <v>15</v>
      </c>
      <c r="M19" s="58" t="s">
        <v>101</v>
      </c>
      <c r="N19" s="57">
        <v>0</v>
      </c>
      <c r="O19" s="55">
        <v>5</v>
      </c>
      <c r="P19" s="58" t="s">
        <v>101</v>
      </c>
      <c r="Q19" s="57">
        <v>4</v>
      </c>
      <c r="R19" s="76"/>
      <c r="S19" s="77" t="s">
        <v>101</v>
      </c>
      <c r="T19" s="78"/>
      <c r="U19" s="55"/>
      <c r="V19" s="58" t="s">
        <v>101</v>
      </c>
      <c r="W19" s="57"/>
      <c r="X19" s="234" t="s">
        <v>95</v>
      </c>
      <c r="Y19" s="235"/>
      <c r="Z19" s="236"/>
      <c r="AA19" s="55"/>
      <c r="AB19" s="56" t="s">
        <v>143</v>
      </c>
      <c r="AC19" s="57"/>
      <c r="AD19" s="55"/>
      <c r="AE19" s="58" t="s">
        <v>143</v>
      </c>
      <c r="AF19" s="57"/>
      <c r="AG19" s="240">
        <f t="shared" ref="AG19" si="22">COUNTIF(C19:AF20,"○")</f>
        <v>4</v>
      </c>
      <c r="AH19" s="224">
        <f t="shared" ref="AH19" si="23">COUNTIF(C19:AF20,"●")</f>
        <v>1</v>
      </c>
      <c r="AI19" s="224">
        <f t="shared" ref="AI19" si="24">COUNTIF(C19:AF20,"△")</f>
        <v>0</v>
      </c>
      <c r="AJ19" s="226">
        <f>AG19*3+AI19*1</f>
        <v>12</v>
      </c>
      <c r="AK19" s="224">
        <f>W19+H19+T19+Q19+N19+K19+E19+AC19+AF19</f>
        <v>19</v>
      </c>
      <c r="AL19" s="224">
        <f>U19+F19+R19+O19+L19+I19+C19+AA19+AD19</f>
        <v>50</v>
      </c>
      <c r="AM19" s="283"/>
      <c r="AN19" s="223">
        <f t="shared" ref="AN19" si="25">9-COUNTA(C20:AF20)</f>
        <v>3</v>
      </c>
    </row>
    <row r="20" spans="1:40" ht="26.45" customHeight="1">
      <c r="A20" s="273"/>
      <c r="B20" s="285"/>
      <c r="C20" s="229" t="s">
        <v>97</v>
      </c>
      <c r="D20" s="230"/>
      <c r="E20" s="231"/>
      <c r="F20" s="229" t="s">
        <v>102</v>
      </c>
      <c r="G20" s="230"/>
      <c r="H20" s="231"/>
      <c r="I20" s="229" t="s">
        <v>97</v>
      </c>
      <c r="J20" s="230"/>
      <c r="K20" s="231"/>
      <c r="L20" s="229" t="s">
        <v>97</v>
      </c>
      <c r="M20" s="230"/>
      <c r="N20" s="231"/>
      <c r="O20" s="229" t="s">
        <v>97</v>
      </c>
      <c r="P20" s="230"/>
      <c r="Q20" s="231"/>
      <c r="R20" s="286" t="s">
        <v>101</v>
      </c>
      <c r="S20" s="287"/>
      <c r="T20" s="288"/>
      <c r="U20" s="229"/>
      <c r="V20" s="230"/>
      <c r="W20" s="231"/>
      <c r="X20" s="237"/>
      <c r="Y20" s="238"/>
      <c r="Z20" s="239"/>
      <c r="AA20" s="229"/>
      <c r="AB20" s="230"/>
      <c r="AC20" s="231"/>
      <c r="AD20" s="229"/>
      <c r="AE20" s="230"/>
      <c r="AF20" s="231"/>
      <c r="AG20" s="241"/>
      <c r="AH20" s="225"/>
      <c r="AI20" s="225"/>
      <c r="AJ20" s="225"/>
      <c r="AK20" s="225"/>
      <c r="AL20" s="225"/>
      <c r="AM20" s="284"/>
      <c r="AN20" s="223"/>
    </row>
    <row r="21" spans="1:40" ht="26.45" customHeight="1">
      <c r="A21" s="273">
        <v>9</v>
      </c>
      <c r="B21" s="285" t="s">
        <v>151</v>
      </c>
      <c r="C21" s="55"/>
      <c r="D21" s="56" t="s">
        <v>101</v>
      </c>
      <c r="E21" s="57"/>
      <c r="F21" s="55"/>
      <c r="G21" s="58" t="s">
        <v>101</v>
      </c>
      <c r="H21" s="57"/>
      <c r="I21" s="55"/>
      <c r="J21" s="56" t="s">
        <v>101</v>
      </c>
      <c r="K21" s="57"/>
      <c r="L21" s="55">
        <v>1</v>
      </c>
      <c r="M21" s="58" t="s">
        <v>101</v>
      </c>
      <c r="N21" s="57">
        <v>10</v>
      </c>
      <c r="O21" s="55">
        <v>3</v>
      </c>
      <c r="P21" s="58" t="s">
        <v>101</v>
      </c>
      <c r="Q21" s="57">
        <v>14</v>
      </c>
      <c r="R21" s="55">
        <v>5</v>
      </c>
      <c r="S21" s="58" t="s">
        <v>101</v>
      </c>
      <c r="T21" s="57">
        <v>16</v>
      </c>
      <c r="U21" s="55">
        <v>0</v>
      </c>
      <c r="V21" s="58" t="s">
        <v>101</v>
      </c>
      <c r="W21" s="57">
        <v>10</v>
      </c>
      <c r="X21" s="55"/>
      <c r="Y21" s="58" t="s">
        <v>143</v>
      </c>
      <c r="Z21" s="57"/>
      <c r="AA21" s="234" t="s">
        <v>95</v>
      </c>
      <c r="AB21" s="235"/>
      <c r="AC21" s="236"/>
      <c r="AD21" s="55">
        <v>8</v>
      </c>
      <c r="AE21" s="58" t="s">
        <v>143</v>
      </c>
      <c r="AF21" s="57">
        <v>9</v>
      </c>
      <c r="AG21" s="240">
        <f t="shared" ref="AG21" si="26">COUNTIF(C21:AF22,"○")</f>
        <v>0</v>
      </c>
      <c r="AH21" s="224">
        <f t="shared" ref="AH21" si="27">COUNTIF(C21:AF22,"●")</f>
        <v>5</v>
      </c>
      <c r="AI21" s="224">
        <f t="shared" ref="AI21" si="28">COUNTIF(C21:AF22,"△")</f>
        <v>0</v>
      </c>
      <c r="AJ21" s="226">
        <f>AG21*3+AI21*1</f>
        <v>0</v>
      </c>
      <c r="AK21" s="224">
        <f>W21+H21+T21+Q21+N21+K21+E21+Z21+AF21</f>
        <v>59</v>
      </c>
      <c r="AL21" s="224">
        <f>U21+F21+R21+O21+L21+I21+C21+AD21</f>
        <v>17</v>
      </c>
      <c r="AM21" s="283"/>
      <c r="AN21" s="223">
        <f t="shared" ref="AN21" si="29">9-COUNTA(C22:AF22)</f>
        <v>4</v>
      </c>
    </row>
    <row r="22" spans="1:40" ht="26.45" customHeight="1">
      <c r="A22" s="273"/>
      <c r="B22" s="285"/>
      <c r="C22" s="229"/>
      <c r="D22" s="230"/>
      <c r="E22" s="231"/>
      <c r="F22" s="229"/>
      <c r="G22" s="230"/>
      <c r="H22" s="231"/>
      <c r="I22" s="229"/>
      <c r="J22" s="230"/>
      <c r="K22" s="231"/>
      <c r="L22" s="229" t="s">
        <v>102</v>
      </c>
      <c r="M22" s="230"/>
      <c r="N22" s="231"/>
      <c r="O22" s="229" t="s">
        <v>102</v>
      </c>
      <c r="P22" s="230"/>
      <c r="Q22" s="231"/>
      <c r="R22" s="229" t="s">
        <v>102</v>
      </c>
      <c r="S22" s="230"/>
      <c r="T22" s="231"/>
      <c r="U22" s="229" t="s">
        <v>102</v>
      </c>
      <c r="V22" s="230"/>
      <c r="W22" s="231"/>
      <c r="X22" s="229"/>
      <c r="Y22" s="230"/>
      <c r="Z22" s="231"/>
      <c r="AA22" s="237"/>
      <c r="AB22" s="238"/>
      <c r="AC22" s="239"/>
      <c r="AD22" s="229" t="s">
        <v>102</v>
      </c>
      <c r="AE22" s="230"/>
      <c r="AF22" s="231"/>
      <c r="AG22" s="241"/>
      <c r="AH22" s="225"/>
      <c r="AI22" s="225"/>
      <c r="AJ22" s="225"/>
      <c r="AK22" s="225"/>
      <c r="AL22" s="225"/>
      <c r="AM22" s="284"/>
      <c r="AN22" s="223"/>
    </row>
    <row r="23" spans="1:40" ht="26.45" customHeight="1">
      <c r="A23" s="273">
        <v>10</v>
      </c>
      <c r="B23" s="274" t="s">
        <v>4</v>
      </c>
      <c r="C23" s="59">
        <v>3</v>
      </c>
      <c r="D23" s="60" t="s">
        <v>101</v>
      </c>
      <c r="E23" s="61">
        <v>11</v>
      </c>
      <c r="F23" s="59"/>
      <c r="G23" s="62" t="s">
        <v>101</v>
      </c>
      <c r="H23" s="61"/>
      <c r="I23" s="59"/>
      <c r="J23" s="60" t="s">
        <v>101</v>
      </c>
      <c r="K23" s="61"/>
      <c r="L23" s="59"/>
      <c r="M23" s="62" t="s">
        <v>101</v>
      </c>
      <c r="N23" s="61"/>
      <c r="O23" s="59">
        <v>1</v>
      </c>
      <c r="P23" s="60" t="s">
        <v>101</v>
      </c>
      <c r="Q23" s="61">
        <v>19</v>
      </c>
      <c r="R23" s="79"/>
      <c r="S23" s="80" t="s">
        <v>101</v>
      </c>
      <c r="T23" s="81"/>
      <c r="U23" s="79"/>
      <c r="V23" s="80" t="s">
        <v>101</v>
      </c>
      <c r="W23" s="81"/>
      <c r="X23" s="59"/>
      <c r="Y23" s="62" t="s">
        <v>143</v>
      </c>
      <c r="Z23" s="61"/>
      <c r="AA23" s="59">
        <v>9</v>
      </c>
      <c r="AB23" s="60" t="s">
        <v>143</v>
      </c>
      <c r="AC23" s="61">
        <v>8</v>
      </c>
      <c r="AD23" s="276" t="s">
        <v>95</v>
      </c>
      <c r="AE23" s="277"/>
      <c r="AF23" s="278"/>
      <c r="AG23" s="240">
        <f t="shared" ref="AG23" si="30">COUNTIF(C23:AF24,"○")</f>
        <v>1</v>
      </c>
      <c r="AH23" s="224">
        <f t="shared" ref="AH23" si="31">COUNTIF(C23:AF24,"●")</f>
        <v>2</v>
      </c>
      <c r="AI23" s="224">
        <f t="shared" ref="AI23" si="32">COUNTIF(C23:AF24,"△")</f>
        <v>0</v>
      </c>
      <c r="AJ23" s="262">
        <f>AG23*3+AI23*1</f>
        <v>3</v>
      </c>
      <c r="AK23" s="264">
        <f>W23+H23+T23+Q23+N23+K23+E23+Z23+AC23</f>
        <v>38</v>
      </c>
      <c r="AL23" s="264">
        <f>U23+F23+R23+O23+L23+I23+C23+X23+AA23</f>
        <v>13</v>
      </c>
      <c r="AM23" s="265"/>
      <c r="AN23" s="223">
        <f t="shared" ref="AN23" si="33">9-COUNTA(C24:AF24)</f>
        <v>4</v>
      </c>
    </row>
    <row r="24" spans="1:40" ht="26.45" customHeight="1" thickBot="1">
      <c r="A24" s="273"/>
      <c r="B24" s="275"/>
      <c r="C24" s="267" t="s">
        <v>102</v>
      </c>
      <c r="D24" s="268"/>
      <c r="E24" s="269"/>
      <c r="F24" s="267"/>
      <c r="G24" s="268"/>
      <c r="H24" s="269"/>
      <c r="I24" s="267"/>
      <c r="J24" s="268"/>
      <c r="K24" s="269"/>
      <c r="L24" s="267"/>
      <c r="M24" s="268"/>
      <c r="N24" s="269"/>
      <c r="O24" s="267" t="s">
        <v>102</v>
      </c>
      <c r="P24" s="268"/>
      <c r="Q24" s="269"/>
      <c r="R24" s="270" t="s">
        <v>101</v>
      </c>
      <c r="S24" s="271"/>
      <c r="T24" s="272"/>
      <c r="U24" s="270" t="s">
        <v>101</v>
      </c>
      <c r="V24" s="271"/>
      <c r="W24" s="272"/>
      <c r="X24" s="267"/>
      <c r="Y24" s="268"/>
      <c r="Z24" s="269"/>
      <c r="AA24" s="267" t="s">
        <v>97</v>
      </c>
      <c r="AB24" s="268"/>
      <c r="AC24" s="269"/>
      <c r="AD24" s="279"/>
      <c r="AE24" s="280"/>
      <c r="AF24" s="281"/>
      <c r="AG24" s="282"/>
      <c r="AH24" s="263"/>
      <c r="AI24" s="263"/>
      <c r="AJ24" s="263"/>
      <c r="AK24" s="263"/>
      <c r="AL24" s="263"/>
      <c r="AM24" s="266"/>
      <c r="AN24" s="223"/>
    </row>
    <row r="25" spans="1:40">
      <c r="A25" s="54"/>
      <c r="B25" s="63"/>
      <c r="AG25" s="64">
        <f>SUM(AG5:AG24)</f>
        <v>25</v>
      </c>
      <c r="AH25" s="65">
        <f>SUM(AH5:AH24)</f>
        <v>25</v>
      </c>
      <c r="AI25" s="65">
        <f>SUM(AI5:AI24)</f>
        <v>0</v>
      </c>
      <c r="AM25" s="66"/>
    </row>
    <row r="26" spans="1:40" hidden="1">
      <c r="B26" s="44">
        <f ca="1">TODAY()</f>
        <v>45866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M26" s="66"/>
    </row>
    <row r="27" spans="1:40" ht="66" hidden="1" customHeight="1">
      <c r="B27" s="67" t="s">
        <v>152</v>
      </c>
      <c r="C27" s="256">
        <f>B28</f>
        <v>0</v>
      </c>
      <c r="D27" s="257"/>
      <c r="E27" s="258"/>
      <c r="F27" s="256">
        <f>B30</f>
        <v>0</v>
      </c>
      <c r="G27" s="257"/>
      <c r="H27" s="258"/>
      <c r="I27" s="256">
        <f>B32</f>
        <v>0</v>
      </c>
      <c r="J27" s="257"/>
      <c r="K27" s="258"/>
      <c r="L27" s="256">
        <f>B34</f>
        <v>0</v>
      </c>
      <c r="M27" s="257"/>
      <c r="N27" s="258"/>
      <c r="O27" s="256">
        <f>B36</f>
        <v>0</v>
      </c>
      <c r="P27" s="257"/>
      <c r="Q27" s="258"/>
      <c r="R27" s="256">
        <f>B38</f>
        <v>0</v>
      </c>
      <c r="S27" s="257"/>
      <c r="T27" s="258"/>
      <c r="U27" s="256">
        <f>B40</f>
        <v>0</v>
      </c>
      <c r="V27" s="257"/>
      <c r="W27" s="258"/>
      <c r="X27" s="256">
        <f>B42</f>
        <v>0</v>
      </c>
      <c r="Y27" s="257"/>
      <c r="Z27" s="258"/>
      <c r="AA27" s="259"/>
      <c r="AB27" s="260"/>
      <c r="AC27" s="261"/>
      <c r="AD27" s="256">
        <f>H42</f>
        <v>0</v>
      </c>
      <c r="AE27" s="257"/>
      <c r="AF27" s="258"/>
      <c r="AG27" s="68" t="s">
        <v>88</v>
      </c>
      <c r="AH27" s="68" t="s">
        <v>89</v>
      </c>
      <c r="AI27" s="68" t="s">
        <v>90</v>
      </c>
      <c r="AJ27" s="69" t="s">
        <v>91</v>
      </c>
      <c r="AK27" s="70" t="s">
        <v>92</v>
      </c>
      <c r="AL27" s="70" t="s">
        <v>93</v>
      </c>
      <c r="AM27" s="71" t="s">
        <v>94</v>
      </c>
    </row>
    <row r="28" spans="1:40" ht="13.15" hidden="1" customHeight="1">
      <c r="A28" s="232">
        <v>7</v>
      </c>
      <c r="B28" s="233"/>
      <c r="C28" s="234" t="s">
        <v>141</v>
      </c>
      <c r="D28" s="235"/>
      <c r="E28" s="236"/>
      <c r="F28" s="55"/>
      <c r="G28" s="56" t="s">
        <v>142</v>
      </c>
      <c r="H28" s="57"/>
      <c r="I28" s="55"/>
      <c r="J28" s="58" t="s">
        <v>142</v>
      </c>
      <c r="K28" s="57"/>
      <c r="L28" s="55"/>
      <c r="M28" s="56" t="s">
        <v>142</v>
      </c>
      <c r="N28" s="57"/>
      <c r="O28" s="55"/>
      <c r="P28" s="58" t="s">
        <v>142</v>
      </c>
      <c r="Q28" s="57"/>
      <c r="R28" s="55"/>
      <c r="S28" s="56" t="s">
        <v>142</v>
      </c>
      <c r="T28" s="57"/>
      <c r="U28" s="55"/>
      <c r="V28" s="58" t="s">
        <v>101</v>
      </c>
      <c r="W28" s="57"/>
      <c r="X28" s="55"/>
      <c r="Y28" s="56" t="s">
        <v>101</v>
      </c>
      <c r="Z28" s="57"/>
      <c r="AA28" s="55"/>
      <c r="AB28" s="58"/>
      <c r="AC28" s="57"/>
      <c r="AD28" s="55"/>
      <c r="AE28" s="56" t="s">
        <v>101</v>
      </c>
      <c r="AF28" s="57"/>
      <c r="AG28" s="240">
        <f>COUNTIF(C28:AC29,"○")</f>
        <v>0</v>
      </c>
      <c r="AH28" s="224">
        <f>COUNTIF(C28:AC29,"●")</f>
        <v>0</v>
      </c>
      <c r="AI28" s="224">
        <f>COUNTIF(C28:AC29,"△")</f>
        <v>0</v>
      </c>
      <c r="AJ28" s="224">
        <f>+AG28*3+AI28*1</f>
        <v>0</v>
      </c>
      <c r="AK28" s="254">
        <f>H28+K28+N28+AC28+W28+Z28+T28+Q28</f>
        <v>0</v>
      </c>
      <c r="AL28" s="224">
        <f>F28+I28+L28+X28+O28+R28+U28</f>
        <v>0</v>
      </c>
      <c r="AM28" s="251"/>
    </row>
    <row r="29" spans="1:40" ht="13.15" hidden="1" customHeight="1">
      <c r="A29" s="232"/>
      <c r="B29" s="233"/>
      <c r="C29" s="237"/>
      <c r="D29" s="238"/>
      <c r="E29" s="239"/>
      <c r="F29" s="229"/>
      <c r="G29" s="230"/>
      <c r="H29" s="231"/>
      <c r="I29" s="229"/>
      <c r="J29" s="230"/>
      <c r="K29" s="231"/>
      <c r="L29" s="229"/>
      <c r="M29" s="230"/>
      <c r="N29" s="231"/>
      <c r="O29" s="229"/>
      <c r="P29" s="230"/>
      <c r="Q29" s="231"/>
      <c r="R29" s="229"/>
      <c r="S29" s="230"/>
      <c r="T29" s="231"/>
      <c r="U29" s="229"/>
      <c r="V29" s="230"/>
      <c r="W29" s="231"/>
      <c r="X29" s="229"/>
      <c r="Y29" s="230"/>
      <c r="Z29" s="231"/>
      <c r="AA29" s="229"/>
      <c r="AB29" s="230"/>
      <c r="AC29" s="231"/>
      <c r="AD29" s="229"/>
      <c r="AE29" s="230"/>
      <c r="AF29" s="231"/>
      <c r="AG29" s="241"/>
      <c r="AH29" s="225"/>
      <c r="AI29" s="225"/>
      <c r="AJ29" s="225"/>
      <c r="AK29" s="255"/>
      <c r="AL29" s="225"/>
      <c r="AM29" s="252"/>
    </row>
    <row r="30" spans="1:40" ht="13.15" hidden="1" customHeight="1">
      <c r="A30" s="232">
        <v>8</v>
      </c>
      <c r="B30" s="233"/>
      <c r="C30" s="55"/>
      <c r="D30" s="58" t="s">
        <v>142</v>
      </c>
      <c r="E30" s="57"/>
      <c r="F30" s="234" t="s">
        <v>141</v>
      </c>
      <c r="G30" s="235"/>
      <c r="H30" s="236"/>
      <c r="I30" s="55"/>
      <c r="J30" s="56" t="s">
        <v>142</v>
      </c>
      <c r="K30" s="57"/>
      <c r="L30" s="55"/>
      <c r="M30" s="58" t="s">
        <v>142</v>
      </c>
      <c r="N30" s="57"/>
      <c r="O30" s="55"/>
      <c r="P30" s="56" t="s">
        <v>142</v>
      </c>
      <c r="Q30" s="57"/>
      <c r="R30" s="55"/>
      <c r="S30" s="58" t="s">
        <v>142</v>
      </c>
      <c r="T30" s="57"/>
      <c r="U30" s="55"/>
      <c r="V30" s="56" t="s">
        <v>101</v>
      </c>
      <c r="W30" s="57"/>
      <c r="X30" s="55"/>
      <c r="Y30" s="58" t="s">
        <v>101</v>
      </c>
      <c r="Z30" s="57"/>
      <c r="AA30" s="55"/>
      <c r="AB30" s="58"/>
      <c r="AC30" s="57"/>
      <c r="AD30" s="55"/>
      <c r="AE30" s="58" t="s">
        <v>101</v>
      </c>
      <c r="AF30" s="57"/>
      <c r="AG30" s="240">
        <f>COUNTIF(C30:AC31,"○")</f>
        <v>0</v>
      </c>
      <c r="AH30" s="224">
        <f>COUNTIF(C30:AC31,"●")</f>
        <v>0</v>
      </c>
      <c r="AI30" s="224">
        <f>COUNTIF(C30:AC31,"△")</f>
        <v>0</v>
      </c>
      <c r="AJ30" s="224">
        <f>+AG30*3+AI30*1</f>
        <v>0</v>
      </c>
      <c r="AK30" s="254">
        <f>AC30+Z30+Q30+E30+K30+W30+N30+T30</f>
        <v>0</v>
      </c>
      <c r="AL30" s="224">
        <f>C30+I30+L30+X30+O30+R30+U30</f>
        <v>0</v>
      </c>
      <c r="AM30" s="251"/>
    </row>
    <row r="31" spans="1:40" ht="13.15" hidden="1" customHeight="1">
      <c r="A31" s="232"/>
      <c r="B31" s="233"/>
      <c r="C31" s="229"/>
      <c r="D31" s="230"/>
      <c r="E31" s="231"/>
      <c r="F31" s="237"/>
      <c r="G31" s="238"/>
      <c r="H31" s="239"/>
      <c r="I31" s="229"/>
      <c r="J31" s="230"/>
      <c r="K31" s="231"/>
      <c r="L31" s="229"/>
      <c r="M31" s="230"/>
      <c r="N31" s="231"/>
      <c r="O31" s="229"/>
      <c r="P31" s="230"/>
      <c r="Q31" s="231"/>
      <c r="R31" s="229"/>
      <c r="S31" s="230"/>
      <c r="T31" s="231"/>
      <c r="U31" s="229"/>
      <c r="V31" s="230"/>
      <c r="W31" s="231"/>
      <c r="X31" s="229"/>
      <c r="Y31" s="230"/>
      <c r="Z31" s="231"/>
      <c r="AA31" s="229"/>
      <c r="AB31" s="230"/>
      <c r="AC31" s="231"/>
      <c r="AD31" s="229"/>
      <c r="AE31" s="230"/>
      <c r="AF31" s="231"/>
      <c r="AG31" s="241"/>
      <c r="AH31" s="225"/>
      <c r="AI31" s="225"/>
      <c r="AJ31" s="225"/>
      <c r="AK31" s="255"/>
      <c r="AL31" s="225"/>
      <c r="AM31" s="252"/>
    </row>
    <row r="32" spans="1:40" ht="13.15" hidden="1" customHeight="1">
      <c r="A32" s="232">
        <v>9</v>
      </c>
      <c r="B32" s="233"/>
      <c r="C32" s="55"/>
      <c r="D32" s="56" t="s">
        <v>142</v>
      </c>
      <c r="E32" s="57"/>
      <c r="F32" s="55"/>
      <c r="G32" s="58" t="s">
        <v>142</v>
      </c>
      <c r="H32" s="57"/>
      <c r="I32" s="234" t="s">
        <v>141</v>
      </c>
      <c r="J32" s="235"/>
      <c r="K32" s="236"/>
      <c r="L32" s="55"/>
      <c r="M32" s="56" t="s">
        <v>142</v>
      </c>
      <c r="N32" s="57"/>
      <c r="O32" s="55"/>
      <c r="P32" s="58" t="s">
        <v>142</v>
      </c>
      <c r="Q32" s="57"/>
      <c r="R32" s="55"/>
      <c r="S32" s="56" t="s">
        <v>142</v>
      </c>
      <c r="T32" s="57"/>
      <c r="U32" s="55"/>
      <c r="V32" s="58" t="s">
        <v>101</v>
      </c>
      <c r="W32" s="57"/>
      <c r="X32" s="55"/>
      <c r="Y32" s="56" t="s">
        <v>101</v>
      </c>
      <c r="Z32" s="57"/>
      <c r="AA32" s="55"/>
      <c r="AB32" s="58"/>
      <c r="AC32" s="57"/>
      <c r="AD32" s="55"/>
      <c r="AE32" s="56" t="s">
        <v>101</v>
      </c>
      <c r="AF32" s="57"/>
      <c r="AG32" s="240">
        <f>COUNTIF(C32:AC33,"○")</f>
        <v>0</v>
      </c>
      <c r="AH32" s="224">
        <f>COUNTIF(C32:AC33,"●")</f>
        <v>0</v>
      </c>
      <c r="AI32" s="224">
        <f>COUNTIF(C32:AC33,"△")</f>
        <v>0</v>
      </c>
      <c r="AJ32" s="224">
        <f>+AG32*3+AI32*1</f>
        <v>0</v>
      </c>
      <c r="AK32" s="254">
        <f>Z32+W32+N32+E32+H32+Q32+T32+AC32</f>
        <v>0</v>
      </c>
      <c r="AL32" s="224">
        <f>F32+C32+L32+X32+O32+R32+U32</f>
        <v>0</v>
      </c>
      <c r="AM32" s="251"/>
    </row>
    <row r="33" spans="1:39" ht="13.15" hidden="1" customHeight="1">
      <c r="A33" s="232"/>
      <c r="B33" s="233"/>
      <c r="C33" s="229"/>
      <c r="D33" s="230"/>
      <c r="E33" s="231"/>
      <c r="F33" s="229"/>
      <c r="G33" s="230"/>
      <c r="H33" s="231"/>
      <c r="I33" s="237"/>
      <c r="J33" s="238"/>
      <c r="K33" s="239"/>
      <c r="L33" s="229"/>
      <c r="M33" s="230"/>
      <c r="N33" s="231"/>
      <c r="O33" s="229"/>
      <c r="P33" s="230"/>
      <c r="Q33" s="231"/>
      <c r="R33" s="229"/>
      <c r="S33" s="230"/>
      <c r="T33" s="231"/>
      <c r="U33" s="229"/>
      <c r="V33" s="230"/>
      <c r="W33" s="231"/>
      <c r="X33" s="229"/>
      <c r="Y33" s="230"/>
      <c r="Z33" s="231"/>
      <c r="AA33" s="229"/>
      <c r="AB33" s="230"/>
      <c r="AC33" s="231"/>
      <c r="AD33" s="229"/>
      <c r="AE33" s="230"/>
      <c r="AF33" s="231"/>
      <c r="AG33" s="241"/>
      <c r="AH33" s="225"/>
      <c r="AI33" s="225"/>
      <c r="AJ33" s="225"/>
      <c r="AK33" s="255"/>
      <c r="AL33" s="225"/>
      <c r="AM33" s="252"/>
    </row>
    <row r="34" spans="1:39" ht="13.15" hidden="1" customHeight="1">
      <c r="A34" s="232">
        <v>10</v>
      </c>
      <c r="B34" s="233"/>
      <c r="C34" s="55"/>
      <c r="D34" s="58" t="s">
        <v>142</v>
      </c>
      <c r="E34" s="57"/>
      <c r="F34" s="55"/>
      <c r="G34" s="56" t="s">
        <v>142</v>
      </c>
      <c r="H34" s="57"/>
      <c r="I34" s="55"/>
      <c r="J34" s="58" t="s">
        <v>142</v>
      </c>
      <c r="K34" s="57"/>
      <c r="L34" s="234" t="s">
        <v>141</v>
      </c>
      <c r="M34" s="235"/>
      <c r="N34" s="236"/>
      <c r="O34" s="55"/>
      <c r="P34" s="56" t="s">
        <v>142</v>
      </c>
      <c r="Q34" s="57"/>
      <c r="R34" s="55"/>
      <c r="S34" s="58" t="s">
        <v>142</v>
      </c>
      <c r="T34" s="57"/>
      <c r="U34" s="55"/>
      <c r="V34" s="56" t="s">
        <v>101</v>
      </c>
      <c r="W34" s="57"/>
      <c r="X34" s="55"/>
      <c r="Y34" s="58" t="s">
        <v>101</v>
      </c>
      <c r="Z34" s="57"/>
      <c r="AA34" s="55"/>
      <c r="AB34" s="58"/>
      <c r="AC34" s="57"/>
      <c r="AD34" s="55"/>
      <c r="AE34" s="58" t="s">
        <v>101</v>
      </c>
      <c r="AF34" s="57"/>
      <c r="AG34" s="240">
        <f>COUNTIF(C34:AC35,"○")</f>
        <v>0</v>
      </c>
      <c r="AH34" s="224">
        <f>COUNTIF(C34:AC35,"●")</f>
        <v>0</v>
      </c>
      <c r="AI34" s="224">
        <f>COUNTIF(C34:AC35,"△")</f>
        <v>0</v>
      </c>
      <c r="AJ34" s="224">
        <f>+AG34*3+AI34*1</f>
        <v>0</v>
      </c>
      <c r="AK34" s="224">
        <f>T34+Q34+K34+E34+H34+W34+Z34</f>
        <v>0</v>
      </c>
      <c r="AL34" s="224">
        <f>F34+I34+O34+X34+C34+R34+U34</f>
        <v>0</v>
      </c>
      <c r="AM34" s="251"/>
    </row>
    <row r="35" spans="1:39" ht="13.15" hidden="1" customHeight="1">
      <c r="A35" s="232"/>
      <c r="B35" s="233"/>
      <c r="C35" s="229"/>
      <c r="D35" s="230"/>
      <c r="E35" s="231"/>
      <c r="F35" s="229"/>
      <c r="G35" s="230"/>
      <c r="H35" s="231"/>
      <c r="I35" s="229"/>
      <c r="J35" s="230"/>
      <c r="K35" s="231"/>
      <c r="L35" s="237"/>
      <c r="M35" s="238"/>
      <c r="N35" s="239"/>
      <c r="O35" s="229"/>
      <c r="P35" s="230"/>
      <c r="Q35" s="231"/>
      <c r="R35" s="229"/>
      <c r="S35" s="230"/>
      <c r="T35" s="231"/>
      <c r="U35" s="229"/>
      <c r="V35" s="230"/>
      <c r="W35" s="231"/>
      <c r="X35" s="229"/>
      <c r="Y35" s="230"/>
      <c r="Z35" s="231"/>
      <c r="AA35" s="229"/>
      <c r="AB35" s="230"/>
      <c r="AC35" s="231"/>
      <c r="AD35" s="229"/>
      <c r="AE35" s="230"/>
      <c r="AF35" s="231"/>
      <c r="AG35" s="241"/>
      <c r="AH35" s="225"/>
      <c r="AI35" s="225"/>
      <c r="AJ35" s="225"/>
      <c r="AK35" s="225"/>
      <c r="AL35" s="225"/>
      <c r="AM35" s="252"/>
    </row>
    <row r="36" spans="1:39" ht="13.15" hidden="1" customHeight="1">
      <c r="A36" s="232">
        <v>11</v>
      </c>
      <c r="B36" s="233"/>
      <c r="C36" s="55"/>
      <c r="D36" s="56" t="s">
        <v>142</v>
      </c>
      <c r="E36" s="57"/>
      <c r="F36" s="55"/>
      <c r="G36" s="58" t="s">
        <v>142</v>
      </c>
      <c r="H36" s="57"/>
      <c r="I36" s="55"/>
      <c r="J36" s="56" t="s">
        <v>142</v>
      </c>
      <c r="K36" s="57"/>
      <c r="L36" s="55"/>
      <c r="M36" s="58" t="s">
        <v>142</v>
      </c>
      <c r="N36" s="57"/>
      <c r="O36" s="234" t="s">
        <v>141</v>
      </c>
      <c r="P36" s="235"/>
      <c r="Q36" s="236"/>
      <c r="R36" s="55"/>
      <c r="S36" s="56" t="s">
        <v>142</v>
      </c>
      <c r="T36" s="57"/>
      <c r="U36" s="55"/>
      <c r="V36" s="58" t="s">
        <v>101</v>
      </c>
      <c r="W36" s="57"/>
      <c r="X36" s="55"/>
      <c r="Y36" s="56" t="s">
        <v>101</v>
      </c>
      <c r="Z36" s="57"/>
      <c r="AA36" s="55"/>
      <c r="AB36" s="58"/>
      <c r="AC36" s="57"/>
      <c r="AD36" s="55"/>
      <c r="AE36" s="56" t="s">
        <v>101</v>
      </c>
      <c r="AF36" s="57"/>
      <c r="AG36" s="240">
        <f>COUNTIF(C36:AC37,"○")</f>
        <v>0</v>
      </c>
      <c r="AH36" s="224">
        <f>COUNTIF(C36:AC37,"●")</f>
        <v>0</v>
      </c>
      <c r="AI36" s="224">
        <f>COUNTIF(C36:AC37,"△")</f>
        <v>0</v>
      </c>
      <c r="AJ36" s="224">
        <f>+AG36*3+AI36*1</f>
        <v>0</v>
      </c>
      <c r="AK36" s="224">
        <f>AC36+W36+N36+H36+T36+Z36+K36+E36</f>
        <v>0</v>
      </c>
      <c r="AL36" s="224">
        <f>C36+F36+I36+X36+L36+R36+U36</f>
        <v>0</v>
      </c>
      <c r="AM36" s="251"/>
    </row>
    <row r="37" spans="1:39" ht="13.15" hidden="1" customHeight="1">
      <c r="A37" s="232"/>
      <c r="B37" s="233"/>
      <c r="C37" s="229"/>
      <c r="D37" s="230"/>
      <c r="E37" s="231"/>
      <c r="F37" s="229"/>
      <c r="G37" s="230"/>
      <c r="H37" s="231"/>
      <c r="I37" s="229"/>
      <c r="J37" s="230"/>
      <c r="K37" s="231"/>
      <c r="L37" s="229"/>
      <c r="M37" s="230"/>
      <c r="N37" s="231"/>
      <c r="O37" s="237"/>
      <c r="P37" s="238"/>
      <c r="Q37" s="239"/>
      <c r="R37" s="229"/>
      <c r="S37" s="230"/>
      <c r="T37" s="231"/>
      <c r="U37" s="229"/>
      <c r="V37" s="230"/>
      <c r="W37" s="231"/>
      <c r="X37" s="229"/>
      <c r="Y37" s="230"/>
      <c r="Z37" s="231"/>
      <c r="AA37" s="229"/>
      <c r="AB37" s="230"/>
      <c r="AC37" s="231"/>
      <c r="AD37" s="229"/>
      <c r="AE37" s="230"/>
      <c r="AF37" s="231"/>
      <c r="AG37" s="241"/>
      <c r="AH37" s="225"/>
      <c r="AI37" s="253"/>
      <c r="AJ37" s="225"/>
      <c r="AK37" s="225"/>
      <c r="AL37" s="225"/>
      <c r="AM37" s="252"/>
    </row>
    <row r="38" spans="1:39" ht="13.15" hidden="1" customHeight="1">
      <c r="A38" s="232">
        <v>12</v>
      </c>
      <c r="B38" s="233"/>
      <c r="C38" s="55"/>
      <c r="D38" s="58" t="s">
        <v>142</v>
      </c>
      <c r="E38" s="57"/>
      <c r="F38" s="55"/>
      <c r="G38" s="56" t="s">
        <v>142</v>
      </c>
      <c r="H38" s="57"/>
      <c r="I38" s="55"/>
      <c r="J38" s="58" t="s">
        <v>142</v>
      </c>
      <c r="K38" s="57"/>
      <c r="L38" s="55"/>
      <c r="M38" s="56" t="s">
        <v>142</v>
      </c>
      <c r="N38" s="57"/>
      <c r="O38" s="55"/>
      <c r="P38" s="58" t="s">
        <v>142</v>
      </c>
      <c r="Q38" s="57"/>
      <c r="R38" s="234" t="s">
        <v>141</v>
      </c>
      <c r="S38" s="235"/>
      <c r="T38" s="236"/>
      <c r="U38" s="72"/>
      <c r="V38" s="56" t="s">
        <v>101</v>
      </c>
      <c r="W38" s="73"/>
      <c r="X38" s="55"/>
      <c r="Y38" s="58" t="s">
        <v>101</v>
      </c>
      <c r="Z38" s="57"/>
      <c r="AA38" s="55"/>
      <c r="AB38" s="58"/>
      <c r="AC38" s="57"/>
      <c r="AD38" s="55"/>
      <c r="AE38" s="58" t="s">
        <v>101</v>
      </c>
      <c r="AF38" s="57"/>
      <c r="AG38" s="240">
        <f>COUNTIF(C38:AC39,"○")</f>
        <v>0</v>
      </c>
      <c r="AH38" s="224">
        <f>COUNTIF(C38:AC39,"●")</f>
        <v>0</v>
      </c>
      <c r="AI38" s="224">
        <f>COUNTIF(C38:AC39,"△")</f>
        <v>0</v>
      </c>
      <c r="AJ38" s="224">
        <f>+AG38*3+AI38*1</f>
        <v>0</v>
      </c>
      <c r="AK38" s="250">
        <f>Z38+N38+AI38+Q38+AC38+E38+K38+W38+H38</f>
        <v>0</v>
      </c>
      <c r="AL38" s="224">
        <f>C38+F38+I38+X38+L38+O38+U38</f>
        <v>0</v>
      </c>
      <c r="AM38" s="251">
        <v>1</v>
      </c>
    </row>
    <row r="39" spans="1:39" ht="13.15" hidden="1" customHeight="1">
      <c r="A39" s="232"/>
      <c r="B39" s="233"/>
      <c r="C39" s="229"/>
      <c r="D39" s="230"/>
      <c r="E39" s="231"/>
      <c r="F39" s="229"/>
      <c r="G39" s="230"/>
      <c r="H39" s="231"/>
      <c r="I39" s="229"/>
      <c r="J39" s="230"/>
      <c r="K39" s="231"/>
      <c r="L39" s="229"/>
      <c r="M39" s="230"/>
      <c r="N39" s="231"/>
      <c r="O39" s="229"/>
      <c r="P39" s="230"/>
      <c r="Q39" s="231"/>
      <c r="R39" s="237"/>
      <c r="S39" s="238"/>
      <c r="T39" s="239"/>
      <c r="U39" s="245"/>
      <c r="V39" s="246"/>
      <c r="W39" s="247"/>
      <c r="X39" s="229"/>
      <c r="Y39" s="230"/>
      <c r="Z39" s="231"/>
      <c r="AA39" s="229"/>
      <c r="AB39" s="230"/>
      <c r="AC39" s="231"/>
      <c r="AD39" s="229"/>
      <c r="AE39" s="230"/>
      <c r="AF39" s="231"/>
      <c r="AG39" s="241"/>
      <c r="AH39" s="225"/>
      <c r="AI39" s="225"/>
      <c r="AJ39" s="225"/>
      <c r="AK39" s="242"/>
      <c r="AL39" s="225"/>
      <c r="AM39" s="252"/>
    </row>
    <row r="40" spans="1:39" hidden="1">
      <c r="A40" s="232">
        <v>14</v>
      </c>
      <c r="B40" s="233"/>
      <c r="C40" s="55"/>
      <c r="D40" s="56" t="s">
        <v>101</v>
      </c>
      <c r="E40" s="57"/>
      <c r="F40" s="55"/>
      <c r="G40" s="58" t="s">
        <v>101</v>
      </c>
      <c r="H40" s="57"/>
      <c r="I40" s="55"/>
      <c r="J40" s="56" t="s">
        <v>101</v>
      </c>
      <c r="K40" s="57"/>
      <c r="L40" s="55"/>
      <c r="M40" s="58" t="s">
        <v>101</v>
      </c>
      <c r="N40" s="57"/>
      <c r="O40" s="55"/>
      <c r="P40" s="56" t="s">
        <v>101</v>
      </c>
      <c r="Q40" s="57"/>
      <c r="R40" s="72"/>
      <c r="S40" s="56" t="s">
        <v>101</v>
      </c>
      <c r="T40" s="73"/>
      <c r="U40" s="234" t="s">
        <v>95</v>
      </c>
      <c r="V40" s="235"/>
      <c r="W40" s="236"/>
      <c r="X40" s="55"/>
      <c r="Y40" s="56" t="s">
        <v>101</v>
      </c>
      <c r="Z40" s="57"/>
      <c r="AA40" s="55"/>
      <c r="AB40" s="58"/>
      <c r="AC40" s="57"/>
      <c r="AD40" s="55"/>
      <c r="AE40" s="56" t="s">
        <v>101</v>
      </c>
      <c r="AF40" s="57"/>
      <c r="AG40" s="240">
        <f>COUNTIF(C40:AC41,"○")</f>
        <v>0</v>
      </c>
      <c r="AH40" s="224">
        <f>COUNTIF(C40:AC41,"●")</f>
        <v>0</v>
      </c>
      <c r="AI40" s="224">
        <f>COUNTIF(C40:AC41,"△")</f>
        <v>0</v>
      </c>
      <c r="AJ40" s="224">
        <f>+AG40*3+AI40*1</f>
        <v>0</v>
      </c>
      <c r="AK40" s="224">
        <f>Q40+K40+E40+H40+AC40+T40+N40+Z40</f>
        <v>0</v>
      </c>
      <c r="AL40" s="224">
        <f>C40+F40+I40+L40+O40+R40+X40</f>
        <v>0</v>
      </c>
      <c r="AM40" s="243">
        <v>4</v>
      </c>
    </row>
    <row r="41" spans="1:39" hidden="1">
      <c r="A41" s="232"/>
      <c r="B41" s="233"/>
      <c r="C41" s="229"/>
      <c r="D41" s="230"/>
      <c r="E41" s="231"/>
      <c r="F41" s="229"/>
      <c r="G41" s="230"/>
      <c r="H41" s="231"/>
      <c r="I41" s="229"/>
      <c r="J41" s="230"/>
      <c r="K41" s="231"/>
      <c r="L41" s="229"/>
      <c r="M41" s="230"/>
      <c r="N41" s="231"/>
      <c r="O41" s="229"/>
      <c r="P41" s="230"/>
      <c r="Q41" s="231"/>
      <c r="R41" s="245"/>
      <c r="S41" s="246"/>
      <c r="T41" s="247"/>
      <c r="U41" s="237"/>
      <c r="V41" s="248"/>
      <c r="W41" s="239"/>
      <c r="X41" s="229"/>
      <c r="Y41" s="230"/>
      <c r="Z41" s="231"/>
      <c r="AA41" s="229"/>
      <c r="AB41" s="230"/>
      <c r="AC41" s="231"/>
      <c r="AD41" s="229"/>
      <c r="AE41" s="230"/>
      <c r="AF41" s="231"/>
      <c r="AG41" s="249"/>
      <c r="AH41" s="242"/>
      <c r="AI41" s="242"/>
      <c r="AJ41" s="242"/>
      <c r="AK41" s="242"/>
      <c r="AL41" s="242"/>
      <c r="AM41" s="244"/>
    </row>
    <row r="42" spans="1:39" hidden="1">
      <c r="A42" s="232">
        <v>15</v>
      </c>
      <c r="B42" s="233"/>
      <c r="C42" s="55"/>
      <c r="D42" s="58" t="s">
        <v>101</v>
      </c>
      <c r="E42" s="57"/>
      <c r="F42" s="55"/>
      <c r="G42" s="56" t="s">
        <v>101</v>
      </c>
      <c r="H42" s="57"/>
      <c r="I42" s="55"/>
      <c r="J42" s="58" t="s">
        <v>101</v>
      </c>
      <c r="K42" s="57"/>
      <c r="L42" s="55"/>
      <c r="M42" s="56" t="s">
        <v>101</v>
      </c>
      <c r="N42" s="57"/>
      <c r="O42" s="55"/>
      <c r="P42" s="58" t="s">
        <v>101</v>
      </c>
      <c r="Q42" s="57"/>
      <c r="R42" s="55"/>
      <c r="S42" s="56" t="s">
        <v>101</v>
      </c>
      <c r="T42" s="57"/>
      <c r="U42" s="55"/>
      <c r="V42" s="58" t="s">
        <v>101</v>
      </c>
      <c r="W42" s="57"/>
      <c r="X42" s="234" t="s">
        <v>95</v>
      </c>
      <c r="Y42" s="235"/>
      <c r="Z42" s="236"/>
      <c r="AA42" s="55"/>
      <c r="AB42" s="58"/>
      <c r="AC42" s="61"/>
      <c r="AD42" s="234" t="s">
        <v>95</v>
      </c>
      <c r="AE42" s="235"/>
      <c r="AF42" s="236"/>
      <c r="AG42" s="240">
        <f>COUNTIF(C42:Z43,"○")</f>
        <v>0</v>
      </c>
      <c r="AH42" s="224">
        <f>COUNTIF(C42:Z43,"●")</f>
        <v>0</v>
      </c>
      <c r="AI42" s="224">
        <f>COUNTIF(C42:Z43,"△")</f>
        <v>0</v>
      </c>
      <c r="AJ42" s="226">
        <f>AG42*3+AI42*1</f>
        <v>0</v>
      </c>
      <c r="AK42" s="224">
        <f>W42+H42+T42+Q42+N42+K42+E42</f>
        <v>0</v>
      </c>
      <c r="AL42" s="224">
        <f>U42+F42+R42+O42+L42+I42+C42</f>
        <v>0</v>
      </c>
      <c r="AM42" s="227"/>
    </row>
    <row r="43" spans="1:39" hidden="1">
      <c r="A43" s="232"/>
      <c r="B43" s="233"/>
      <c r="C43" s="229"/>
      <c r="D43" s="230"/>
      <c r="E43" s="231"/>
      <c r="F43" s="229"/>
      <c r="G43" s="230"/>
      <c r="H43" s="231"/>
      <c r="I43" s="229"/>
      <c r="J43" s="230"/>
      <c r="K43" s="231"/>
      <c r="L43" s="229"/>
      <c r="M43" s="230"/>
      <c r="N43" s="231"/>
      <c r="O43" s="229"/>
      <c r="P43" s="230"/>
      <c r="Q43" s="231"/>
      <c r="R43" s="229"/>
      <c r="S43" s="230"/>
      <c r="T43" s="231"/>
      <c r="U43" s="229"/>
      <c r="V43" s="230"/>
      <c r="W43" s="231"/>
      <c r="X43" s="237"/>
      <c r="Y43" s="238"/>
      <c r="Z43" s="239"/>
      <c r="AA43" s="229"/>
      <c r="AB43" s="230"/>
      <c r="AC43" s="231"/>
      <c r="AD43" s="237"/>
      <c r="AE43" s="238"/>
      <c r="AF43" s="239"/>
      <c r="AG43" s="241"/>
      <c r="AH43" s="225"/>
      <c r="AI43" s="225"/>
      <c r="AJ43" s="225"/>
      <c r="AK43" s="225"/>
      <c r="AL43" s="225"/>
      <c r="AM43" s="228"/>
    </row>
    <row r="44" spans="1:39" hidden="1">
      <c r="AG44" s="64">
        <f>SUM(AG28:AG43)</f>
        <v>0</v>
      </c>
      <c r="AH44" s="65">
        <f>SUM(AH28:AH43)</f>
        <v>0</v>
      </c>
      <c r="AI44" s="65">
        <f>SUM(AI28:AI41)</f>
        <v>0</v>
      </c>
    </row>
    <row r="45" spans="1:39" hidden="1"/>
    <row r="46" spans="1:39" ht="13.15" hidden="1" customHeight="1"/>
    <row r="47" spans="1:39" ht="13.15" hidden="1" customHeight="1"/>
    <row r="48" spans="1:39" ht="17.45" customHeight="1"/>
    <row r="49" spans="2:2" ht="17.45" customHeight="1"/>
    <row r="50" spans="2:2" ht="17.45" customHeight="1"/>
    <row r="51" spans="2:2" ht="17.45" customHeight="1"/>
    <row r="52" spans="2:2" ht="17.45" customHeight="1"/>
    <row r="53" spans="2:2" ht="17.45" customHeight="1"/>
    <row r="54" spans="2:2" ht="17.45" customHeight="1"/>
    <row r="55" spans="2:2" ht="17.45" customHeight="1"/>
    <row r="56" spans="2:2" ht="17.45" customHeight="1">
      <c r="B56" s="66"/>
    </row>
    <row r="57" spans="2:2" ht="17.45" customHeight="1">
      <c r="B57" s="74"/>
    </row>
    <row r="58" spans="2:2" ht="17.45" customHeight="1">
      <c r="B58" s="66"/>
    </row>
    <row r="59" spans="2:2" ht="17.45" customHeight="1"/>
    <row r="60" spans="2:2" ht="17.45" customHeight="1"/>
    <row r="62" spans="2:2">
      <c r="B62" s="75"/>
    </row>
  </sheetData>
  <mergeCells count="373">
    <mergeCell ref="B1:AM1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5:A6"/>
    <mergeCell ref="B5:B6"/>
    <mergeCell ref="C5:E6"/>
    <mergeCell ref="AG5:AG6"/>
    <mergeCell ref="AH5:AH6"/>
    <mergeCell ref="U6:W6"/>
    <mergeCell ref="X6:Z6"/>
    <mergeCell ref="AA6:AC6"/>
    <mergeCell ref="AD6:AF6"/>
    <mergeCell ref="AI5:AI6"/>
    <mergeCell ref="AJ5:AJ6"/>
    <mergeCell ref="AK5:AK6"/>
    <mergeCell ref="AL5:AL6"/>
    <mergeCell ref="AM5:AM6"/>
    <mergeCell ref="F6:H6"/>
    <mergeCell ref="I6:K6"/>
    <mergeCell ref="L6:N6"/>
    <mergeCell ref="O6:Q6"/>
    <mergeCell ref="R6:T6"/>
    <mergeCell ref="A7:A8"/>
    <mergeCell ref="B7:B8"/>
    <mergeCell ref="F7:H8"/>
    <mergeCell ref="AG7:AG8"/>
    <mergeCell ref="AH7:AH8"/>
    <mergeCell ref="AI7:AI8"/>
    <mergeCell ref="X8:Z8"/>
    <mergeCell ref="AA8:AC8"/>
    <mergeCell ref="AD8:AF8"/>
    <mergeCell ref="AJ7:AJ8"/>
    <mergeCell ref="AK7:AK8"/>
    <mergeCell ref="AL7:AL8"/>
    <mergeCell ref="AM7:AM8"/>
    <mergeCell ref="C8:E8"/>
    <mergeCell ref="I8:K8"/>
    <mergeCell ref="L8:N8"/>
    <mergeCell ref="O8:Q8"/>
    <mergeCell ref="R8:T8"/>
    <mergeCell ref="U8:W8"/>
    <mergeCell ref="A9:A10"/>
    <mergeCell ref="B9:B10"/>
    <mergeCell ref="I9:K10"/>
    <mergeCell ref="AG9:AG10"/>
    <mergeCell ref="AH9:AH10"/>
    <mergeCell ref="AI9:AI10"/>
    <mergeCell ref="X10:Z10"/>
    <mergeCell ref="AA10:AC10"/>
    <mergeCell ref="AD10:AF10"/>
    <mergeCell ref="AJ9:AJ10"/>
    <mergeCell ref="AK9:AK10"/>
    <mergeCell ref="AL9:AL10"/>
    <mergeCell ref="AM9:AM10"/>
    <mergeCell ref="C10:E10"/>
    <mergeCell ref="F10:H10"/>
    <mergeCell ref="L10:N10"/>
    <mergeCell ref="O10:Q10"/>
    <mergeCell ref="R10:T10"/>
    <mergeCell ref="U10:W10"/>
    <mergeCell ref="A11:A12"/>
    <mergeCell ref="B11:B12"/>
    <mergeCell ref="L11:N12"/>
    <mergeCell ref="AG11:AG12"/>
    <mergeCell ref="AH11:AH12"/>
    <mergeCell ref="AI11:AI12"/>
    <mergeCell ref="X12:Z12"/>
    <mergeCell ref="AA12:AC12"/>
    <mergeCell ref="AD12:AF12"/>
    <mergeCell ref="AJ11:AJ12"/>
    <mergeCell ref="AK11:AK12"/>
    <mergeCell ref="AL11:AL12"/>
    <mergeCell ref="AM11:AM12"/>
    <mergeCell ref="C12:E12"/>
    <mergeCell ref="F12:H12"/>
    <mergeCell ref="I12:K12"/>
    <mergeCell ref="O12:Q12"/>
    <mergeCell ref="R12:T12"/>
    <mergeCell ref="U12:W12"/>
    <mergeCell ref="A13:A14"/>
    <mergeCell ref="B13:B14"/>
    <mergeCell ref="O13:Q14"/>
    <mergeCell ref="AG13:AG14"/>
    <mergeCell ref="AH13:AH14"/>
    <mergeCell ref="AI13:AI14"/>
    <mergeCell ref="X14:Z14"/>
    <mergeCell ref="AA14:AC14"/>
    <mergeCell ref="AD14:AF14"/>
    <mergeCell ref="AJ13:AJ14"/>
    <mergeCell ref="AK13:AK14"/>
    <mergeCell ref="AL13:AL14"/>
    <mergeCell ref="AM13:AM14"/>
    <mergeCell ref="C14:E14"/>
    <mergeCell ref="F14:H14"/>
    <mergeCell ref="I14:K14"/>
    <mergeCell ref="L14:N14"/>
    <mergeCell ref="R14:T14"/>
    <mergeCell ref="U14:W14"/>
    <mergeCell ref="A15:A16"/>
    <mergeCell ref="B15:B16"/>
    <mergeCell ref="R15:T16"/>
    <mergeCell ref="AG15:AG16"/>
    <mergeCell ref="AH15:AH16"/>
    <mergeCell ref="AI15:AI16"/>
    <mergeCell ref="X16:Z16"/>
    <mergeCell ref="AA16:AC16"/>
    <mergeCell ref="AD16:AF16"/>
    <mergeCell ref="AJ15:AJ16"/>
    <mergeCell ref="AK15:AK16"/>
    <mergeCell ref="AL15:AL16"/>
    <mergeCell ref="AM15:AM16"/>
    <mergeCell ref="C16:E16"/>
    <mergeCell ref="F16:H16"/>
    <mergeCell ref="I16:K16"/>
    <mergeCell ref="L16:N16"/>
    <mergeCell ref="O16:Q16"/>
    <mergeCell ref="U16:W16"/>
    <mergeCell ref="A17:A18"/>
    <mergeCell ref="B17:B18"/>
    <mergeCell ref="U17:W18"/>
    <mergeCell ref="AG17:AG18"/>
    <mergeCell ref="AH17:AH18"/>
    <mergeCell ref="AI17:AI18"/>
    <mergeCell ref="X18:Z18"/>
    <mergeCell ref="AA18:AC18"/>
    <mergeCell ref="AD18:AF18"/>
    <mergeCell ref="AJ17:AJ18"/>
    <mergeCell ref="AK17:AK18"/>
    <mergeCell ref="AL17:AL18"/>
    <mergeCell ref="AM17:AM18"/>
    <mergeCell ref="C18:E18"/>
    <mergeCell ref="F18:H18"/>
    <mergeCell ref="I18:K18"/>
    <mergeCell ref="L18:N18"/>
    <mergeCell ref="O18:Q18"/>
    <mergeCell ref="R18:T18"/>
    <mergeCell ref="A19:A20"/>
    <mergeCell ref="B19:B20"/>
    <mergeCell ref="X19:Z20"/>
    <mergeCell ref="AG19:AG20"/>
    <mergeCell ref="AH19:AH20"/>
    <mergeCell ref="AI19:AI20"/>
    <mergeCell ref="U20:W20"/>
    <mergeCell ref="AA20:AC20"/>
    <mergeCell ref="AD20:AF20"/>
    <mergeCell ref="AJ19:AJ20"/>
    <mergeCell ref="AK19:AK20"/>
    <mergeCell ref="AL19:AL20"/>
    <mergeCell ref="AM19:AM20"/>
    <mergeCell ref="C20:E20"/>
    <mergeCell ref="F20:H20"/>
    <mergeCell ref="I20:K20"/>
    <mergeCell ref="L20:N20"/>
    <mergeCell ref="O20:Q20"/>
    <mergeCell ref="R20:T20"/>
    <mergeCell ref="A21:A22"/>
    <mergeCell ref="B21:B22"/>
    <mergeCell ref="AA21:AC22"/>
    <mergeCell ref="AG21:AG22"/>
    <mergeCell ref="AH21:AH22"/>
    <mergeCell ref="AI21:AI22"/>
    <mergeCell ref="U22:W22"/>
    <mergeCell ref="X22:Z22"/>
    <mergeCell ref="AD22:AF22"/>
    <mergeCell ref="AJ21:AJ22"/>
    <mergeCell ref="AK21:AK22"/>
    <mergeCell ref="AL21:AL22"/>
    <mergeCell ref="AM21:AM22"/>
    <mergeCell ref="C22:E22"/>
    <mergeCell ref="F22:H22"/>
    <mergeCell ref="I22:K22"/>
    <mergeCell ref="L22:N22"/>
    <mergeCell ref="O22:Q22"/>
    <mergeCell ref="R22:T22"/>
    <mergeCell ref="A23:A24"/>
    <mergeCell ref="B23:B24"/>
    <mergeCell ref="AD23:AF24"/>
    <mergeCell ref="AG23:AG24"/>
    <mergeCell ref="AH23:AH24"/>
    <mergeCell ref="AI23:AI24"/>
    <mergeCell ref="U24:W24"/>
    <mergeCell ref="X24:Z24"/>
    <mergeCell ref="AA24:AC24"/>
    <mergeCell ref="AJ23:AJ24"/>
    <mergeCell ref="AK23:AK24"/>
    <mergeCell ref="AL23:AL24"/>
    <mergeCell ref="AM23:AM24"/>
    <mergeCell ref="C24:E24"/>
    <mergeCell ref="F24:H24"/>
    <mergeCell ref="I24:K24"/>
    <mergeCell ref="L24:N24"/>
    <mergeCell ref="O24:Q24"/>
    <mergeCell ref="R24:T24"/>
    <mergeCell ref="U27:W27"/>
    <mergeCell ref="X27:Z27"/>
    <mergeCell ref="AA27:AC27"/>
    <mergeCell ref="AD27:AF27"/>
    <mergeCell ref="A28:A29"/>
    <mergeCell ref="B28:B29"/>
    <mergeCell ref="C28:E29"/>
    <mergeCell ref="C27:E27"/>
    <mergeCell ref="F27:H27"/>
    <mergeCell ref="I27:K27"/>
    <mergeCell ref="L27:N27"/>
    <mergeCell ref="O27:Q27"/>
    <mergeCell ref="R27:T27"/>
    <mergeCell ref="AM28:AM29"/>
    <mergeCell ref="F29:H29"/>
    <mergeCell ref="I29:K29"/>
    <mergeCell ref="L29:N29"/>
    <mergeCell ref="O29:Q29"/>
    <mergeCell ref="R29:T29"/>
    <mergeCell ref="U29:W29"/>
    <mergeCell ref="X29:Z29"/>
    <mergeCell ref="AA29:AC29"/>
    <mergeCell ref="AD29:AF29"/>
    <mergeCell ref="AG28:AG29"/>
    <mergeCell ref="AH28:AH29"/>
    <mergeCell ref="AI28:AI29"/>
    <mergeCell ref="AJ28:AJ29"/>
    <mergeCell ref="AK28:AK29"/>
    <mergeCell ref="AL28:AL29"/>
    <mergeCell ref="A30:A31"/>
    <mergeCell ref="B30:B31"/>
    <mergeCell ref="F30:H31"/>
    <mergeCell ref="AG30:AG31"/>
    <mergeCell ref="AH30:AH31"/>
    <mergeCell ref="AI30:AI31"/>
    <mergeCell ref="X31:Z31"/>
    <mergeCell ref="AA31:AC31"/>
    <mergeCell ref="AD31:AF31"/>
    <mergeCell ref="AJ30:AJ31"/>
    <mergeCell ref="AK30:AK31"/>
    <mergeCell ref="AL30:AL31"/>
    <mergeCell ref="AM30:AM31"/>
    <mergeCell ref="C31:E31"/>
    <mergeCell ref="I31:K31"/>
    <mergeCell ref="L31:N31"/>
    <mergeCell ref="O31:Q31"/>
    <mergeCell ref="R31:T31"/>
    <mergeCell ref="U31:W31"/>
    <mergeCell ref="A32:A33"/>
    <mergeCell ref="B32:B33"/>
    <mergeCell ref="I32:K33"/>
    <mergeCell ref="AG32:AG33"/>
    <mergeCell ref="AH32:AH33"/>
    <mergeCell ref="AI32:AI33"/>
    <mergeCell ref="X33:Z33"/>
    <mergeCell ref="AA33:AC33"/>
    <mergeCell ref="AD33:AF33"/>
    <mergeCell ref="AJ32:AJ33"/>
    <mergeCell ref="AK32:AK33"/>
    <mergeCell ref="AL32:AL33"/>
    <mergeCell ref="AM32:AM33"/>
    <mergeCell ref="C33:E33"/>
    <mergeCell ref="F33:H33"/>
    <mergeCell ref="L33:N33"/>
    <mergeCell ref="O33:Q33"/>
    <mergeCell ref="R33:T33"/>
    <mergeCell ref="U33:W33"/>
    <mergeCell ref="A34:A35"/>
    <mergeCell ref="B34:B35"/>
    <mergeCell ref="L34:N35"/>
    <mergeCell ref="AG34:AG35"/>
    <mergeCell ref="AH34:AH35"/>
    <mergeCell ref="AI34:AI35"/>
    <mergeCell ref="X35:Z35"/>
    <mergeCell ref="AA35:AC35"/>
    <mergeCell ref="AD35:AF35"/>
    <mergeCell ref="AJ34:AJ35"/>
    <mergeCell ref="AK34:AK35"/>
    <mergeCell ref="AL34:AL35"/>
    <mergeCell ref="AM34:AM35"/>
    <mergeCell ref="C35:E35"/>
    <mergeCell ref="F35:H35"/>
    <mergeCell ref="I35:K35"/>
    <mergeCell ref="O35:Q35"/>
    <mergeCell ref="R35:T35"/>
    <mergeCell ref="U35:W35"/>
    <mergeCell ref="A36:A37"/>
    <mergeCell ref="B36:B37"/>
    <mergeCell ref="O36:Q37"/>
    <mergeCell ref="AG36:AG37"/>
    <mergeCell ref="AH36:AH37"/>
    <mergeCell ref="AI36:AI37"/>
    <mergeCell ref="X37:Z37"/>
    <mergeCell ref="AA37:AC37"/>
    <mergeCell ref="AD37:AF37"/>
    <mergeCell ref="AJ36:AJ37"/>
    <mergeCell ref="AK36:AK37"/>
    <mergeCell ref="AL36:AL37"/>
    <mergeCell ref="AM36:AM37"/>
    <mergeCell ref="C37:E37"/>
    <mergeCell ref="F37:H37"/>
    <mergeCell ref="I37:K37"/>
    <mergeCell ref="L37:N37"/>
    <mergeCell ref="R37:T37"/>
    <mergeCell ref="U37:W37"/>
    <mergeCell ref="A38:A39"/>
    <mergeCell ref="B38:B39"/>
    <mergeCell ref="R38:T39"/>
    <mergeCell ref="AG38:AG39"/>
    <mergeCell ref="AH38:AH39"/>
    <mergeCell ref="AI38:AI39"/>
    <mergeCell ref="X39:Z39"/>
    <mergeCell ref="AA39:AC39"/>
    <mergeCell ref="AD39:AF39"/>
    <mergeCell ref="AJ38:AJ39"/>
    <mergeCell ref="AK38:AK39"/>
    <mergeCell ref="AL38:AL39"/>
    <mergeCell ref="AM38:AM39"/>
    <mergeCell ref="C39:E39"/>
    <mergeCell ref="F39:H39"/>
    <mergeCell ref="I39:K39"/>
    <mergeCell ref="L39:N39"/>
    <mergeCell ref="O39:Q39"/>
    <mergeCell ref="U39:W39"/>
    <mergeCell ref="A40:A41"/>
    <mergeCell ref="B40:B41"/>
    <mergeCell ref="U40:W41"/>
    <mergeCell ref="AG40:AG41"/>
    <mergeCell ref="AH40:AH41"/>
    <mergeCell ref="AI40:AI41"/>
    <mergeCell ref="X41:Z41"/>
    <mergeCell ref="AA41:AC41"/>
    <mergeCell ref="AD41:AF41"/>
    <mergeCell ref="AJ40:AJ41"/>
    <mergeCell ref="AK40:AK41"/>
    <mergeCell ref="AL40:AL41"/>
    <mergeCell ref="AM40:AM41"/>
    <mergeCell ref="C41:E41"/>
    <mergeCell ref="F41:H41"/>
    <mergeCell ref="I41:K41"/>
    <mergeCell ref="L41:N41"/>
    <mergeCell ref="O41:Q41"/>
    <mergeCell ref="R41:T41"/>
    <mergeCell ref="A42:A43"/>
    <mergeCell ref="B42:B43"/>
    <mergeCell ref="X42:Z43"/>
    <mergeCell ref="AD42:AF43"/>
    <mergeCell ref="AG42:AG43"/>
    <mergeCell ref="AH42:AH43"/>
    <mergeCell ref="R43:T43"/>
    <mergeCell ref="U43:W43"/>
    <mergeCell ref="AA43:AC43"/>
    <mergeCell ref="AI42:AI43"/>
    <mergeCell ref="AJ42:AJ43"/>
    <mergeCell ref="AK42:AK43"/>
    <mergeCell ref="AL42:AL43"/>
    <mergeCell ref="AM42:AM43"/>
    <mergeCell ref="C43:E43"/>
    <mergeCell ref="F43:H43"/>
    <mergeCell ref="I43:K43"/>
    <mergeCell ref="L43:N43"/>
    <mergeCell ref="O43:Q43"/>
    <mergeCell ref="AN17:AN18"/>
    <mergeCell ref="AN19:AN20"/>
    <mergeCell ref="AN21:AN22"/>
    <mergeCell ref="AN23:AN24"/>
    <mergeCell ref="AN5:AN6"/>
    <mergeCell ref="AN7:AN8"/>
    <mergeCell ref="AN9:AN10"/>
    <mergeCell ref="AN11:AN12"/>
    <mergeCell ref="AN13:AN14"/>
    <mergeCell ref="AN15:AN16"/>
  </mergeCells>
  <phoneticPr fontId="1"/>
  <pageMargins left="0" right="0" top="0.39" bottom="0" header="0.51181102362204722" footer="0.51181102362204722"/>
  <pageSetup paperSize="9" scale="80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="75" workbookViewId="0">
      <selection activeCell="D16" sqref="D16"/>
    </sheetView>
  </sheetViews>
  <sheetFormatPr defaultColWidth="9" defaultRowHeight="13.5"/>
  <cols>
    <col min="1" max="1" width="5.625" style="1" customWidth="1"/>
    <col min="2" max="2" width="31.5" style="1" customWidth="1"/>
    <col min="3" max="3" width="8.125" style="1" customWidth="1"/>
    <col min="4" max="4" width="19" style="1" customWidth="1"/>
    <col min="5" max="5" width="9" style="1"/>
    <col min="6" max="6" width="26.5" style="1" customWidth="1"/>
    <col min="7" max="8" width="10.25" style="1" bestFit="1" customWidth="1"/>
    <col min="9" max="10" width="11.625" style="1" bestFit="1" customWidth="1"/>
    <col min="11" max="12" width="10" style="1" bestFit="1" customWidth="1"/>
    <col min="13" max="16384" width="9" style="1"/>
  </cols>
  <sheetData>
    <row r="1" spans="1:12">
      <c r="C1" s="2"/>
      <c r="F1" s="1" t="s">
        <v>74</v>
      </c>
    </row>
    <row r="2" spans="1:12" ht="18.75">
      <c r="A2" s="3">
        <v>1</v>
      </c>
      <c r="B2" s="4" t="s">
        <v>12</v>
      </c>
      <c r="C2" s="82" t="s">
        <v>75</v>
      </c>
      <c r="D2" s="1" t="s">
        <v>157</v>
      </c>
      <c r="E2" s="1">
        <v>1</v>
      </c>
      <c r="F2" s="4" t="s">
        <v>8</v>
      </c>
      <c r="G2" s="5"/>
      <c r="H2" s="5"/>
      <c r="I2" s="6"/>
      <c r="J2" s="6"/>
      <c r="K2" s="6"/>
    </row>
    <row r="3" spans="1:12">
      <c r="A3" s="7"/>
    </row>
    <row r="4" spans="1:12" ht="18.75">
      <c r="A4" s="8">
        <v>2</v>
      </c>
      <c r="B4" s="4" t="s">
        <v>14</v>
      </c>
      <c r="C4" s="9"/>
      <c r="E4" s="1">
        <v>2</v>
      </c>
      <c r="F4" s="4" t="s">
        <v>12</v>
      </c>
      <c r="G4" s="5"/>
      <c r="H4" s="6"/>
      <c r="I4" s="6"/>
      <c r="J4" s="6"/>
    </row>
    <row r="5" spans="1:12">
      <c r="A5" s="7"/>
    </row>
    <row r="6" spans="1:12" ht="18.75">
      <c r="A6" s="8">
        <v>3</v>
      </c>
      <c r="B6" s="4" t="s">
        <v>3</v>
      </c>
      <c r="C6" s="9"/>
      <c r="D6" s="1" t="s">
        <v>157</v>
      </c>
      <c r="E6" s="1">
        <v>3</v>
      </c>
      <c r="F6" s="4" t="s">
        <v>3</v>
      </c>
      <c r="G6" s="5"/>
      <c r="H6" s="6"/>
      <c r="I6" s="6"/>
      <c r="J6" s="6"/>
    </row>
    <row r="7" spans="1:12">
      <c r="A7" s="7"/>
    </row>
    <row r="8" spans="1:12" ht="18.75">
      <c r="A8" s="8">
        <v>4</v>
      </c>
      <c r="B8" s="4" t="s">
        <v>13</v>
      </c>
      <c r="C8" s="9"/>
      <c r="E8" s="1">
        <v>4</v>
      </c>
      <c r="F8" s="4" t="s">
        <v>11</v>
      </c>
      <c r="G8" s="6"/>
      <c r="H8" s="6"/>
      <c r="I8" s="6"/>
      <c r="J8" s="6"/>
      <c r="K8" s="6"/>
      <c r="L8" s="6"/>
    </row>
    <row r="9" spans="1:12">
      <c r="A9" s="7"/>
    </row>
    <row r="10" spans="1:12" ht="18.75">
      <c r="A10" s="8">
        <v>5</v>
      </c>
      <c r="B10" s="4" t="s">
        <v>9</v>
      </c>
      <c r="C10" s="10"/>
      <c r="E10" s="1">
        <v>5</v>
      </c>
      <c r="F10" s="4" t="s">
        <v>76</v>
      </c>
      <c r="G10" s="5"/>
      <c r="H10" s="6"/>
      <c r="I10" s="6"/>
      <c r="J10" s="6"/>
      <c r="K10" s="6"/>
    </row>
    <row r="11" spans="1:12">
      <c r="A11" s="7"/>
    </row>
    <row r="12" spans="1:12" ht="18.75">
      <c r="A12" s="8">
        <v>6</v>
      </c>
      <c r="B12" s="4" t="s">
        <v>8</v>
      </c>
      <c r="C12" s="82" t="s">
        <v>77</v>
      </c>
      <c r="D12" s="1" t="s">
        <v>156</v>
      </c>
      <c r="E12" s="1">
        <v>6</v>
      </c>
      <c r="F12" s="4" t="s">
        <v>0</v>
      </c>
      <c r="G12" s="6"/>
      <c r="H12" s="6"/>
      <c r="I12" s="6"/>
      <c r="J12" s="6"/>
    </row>
    <row r="13" spans="1:12">
      <c r="A13" s="7"/>
    </row>
    <row r="14" spans="1:12" ht="18.75">
      <c r="A14" s="8">
        <v>7</v>
      </c>
      <c r="B14" s="4" t="s">
        <v>11</v>
      </c>
      <c r="C14" s="82" t="s">
        <v>77</v>
      </c>
      <c r="E14" s="1">
        <v>7</v>
      </c>
      <c r="F14" s="4"/>
      <c r="G14" s="6"/>
      <c r="H14" s="6"/>
      <c r="I14" s="6"/>
      <c r="J14" s="6"/>
    </row>
    <row r="15" spans="1:12">
      <c r="A15" s="7"/>
    </row>
    <row r="16" spans="1:12" ht="18.75">
      <c r="A16" s="8">
        <v>8</v>
      </c>
      <c r="B16" s="4" t="s">
        <v>4</v>
      </c>
      <c r="C16" s="9"/>
      <c r="D16" s="1" t="s">
        <v>158</v>
      </c>
      <c r="E16" s="1">
        <v>8</v>
      </c>
      <c r="F16" s="4"/>
      <c r="G16" s="6"/>
      <c r="H16" s="6"/>
      <c r="I16" s="6"/>
      <c r="J16" s="6"/>
    </row>
    <row r="17" spans="1:9">
      <c r="A17" s="7"/>
    </row>
    <row r="18" spans="1:9" ht="18.75">
      <c r="A18" s="8">
        <v>9</v>
      </c>
      <c r="B18" s="4" t="s">
        <v>5</v>
      </c>
      <c r="C18" s="9"/>
      <c r="F18" s="4"/>
      <c r="G18" s="6"/>
      <c r="H18" s="6"/>
      <c r="I18" s="6"/>
    </row>
    <row r="19" spans="1:9">
      <c r="A19" s="7"/>
    </row>
    <row r="20" spans="1:9" ht="18.75">
      <c r="A20" s="8">
        <v>10</v>
      </c>
      <c r="B20" s="4" t="s">
        <v>0</v>
      </c>
      <c r="C20" s="9"/>
      <c r="F20" s="4"/>
      <c r="G20" s="6"/>
      <c r="H20" s="6"/>
      <c r="I20" s="6"/>
    </row>
    <row r="21" spans="1:9">
      <c r="A21" s="7"/>
    </row>
    <row r="22" spans="1:9" ht="18.75">
      <c r="A22" s="8">
        <v>11</v>
      </c>
      <c r="B22" s="4" t="s">
        <v>2</v>
      </c>
      <c r="C22" s="5"/>
      <c r="F22" s="4"/>
    </row>
    <row r="23" spans="1:9">
      <c r="A23" s="7"/>
    </row>
    <row r="24" spans="1:9" ht="18.75">
      <c r="A24" s="8">
        <v>12</v>
      </c>
      <c r="B24" s="4" t="s">
        <v>10</v>
      </c>
      <c r="C24" s="9"/>
      <c r="F24" s="4"/>
    </row>
    <row r="25" spans="1:9">
      <c r="A25" s="7"/>
    </row>
    <row r="26" spans="1:9" ht="18.75">
      <c r="A26" s="8">
        <v>13</v>
      </c>
      <c r="B26" s="4" t="s">
        <v>76</v>
      </c>
      <c r="C26" s="83" t="s">
        <v>75</v>
      </c>
      <c r="F26" s="4"/>
    </row>
    <row r="27" spans="1:9">
      <c r="A27" s="7"/>
    </row>
    <row r="28" spans="1:9" ht="18.75">
      <c r="A28" s="8">
        <v>14</v>
      </c>
      <c r="B28" s="4" t="s">
        <v>7</v>
      </c>
      <c r="F28" s="4"/>
    </row>
    <row r="29" spans="1:9">
      <c r="A29" s="7"/>
    </row>
    <row r="30" spans="1:9" ht="18.75">
      <c r="A30" s="8">
        <v>15</v>
      </c>
      <c r="B30" s="4" t="s">
        <v>78</v>
      </c>
      <c r="F30" s="4"/>
    </row>
    <row r="31" spans="1:9">
      <c r="A31" s="7"/>
    </row>
    <row r="32" spans="1:9" ht="18.75">
      <c r="A32" s="8">
        <v>16</v>
      </c>
      <c r="B32" s="4" t="s">
        <v>79</v>
      </c>
      <c r="F32" s="4"/>
    </row>
    <row r="33" spans="1:6">
      <c r="A33" s="7"/>
    </row>
    <row r="34" spans="1:6" ht="18.75">
      <c r="A34" s="8">
        <v>17</v>
      </c>
      <c r="B34" s="4"/>
      <c r="D34" s="4"/>
      <c r="F34" s="4"/>
    </row>
    <row r="35" spans="1:6">
      <c r="A35" s="7"/>
    </row>
    <row r="36" spans="1:6" ht="18.75">
      <c r="A36" s="8">
        <v>18</v>
      </c>
      <c r="B36" s="4"/>
      <c r="D36" s="4"/>
      <c r="F36" s="4"/>
    </row>
    <row r="37" spans="1:6">
      <c r="A37" s="7"/>
    </row>
    <row r="38" spans="1:6" ht="18.75">
      <c r="A38" s="8">
        <v>19</v>
      </c>
      <c r="B38" s="4"/>
      <c r="D38" s="4"/>
      <c r="F38" s="4"/>
    </row>
    <row r="40" spans="1:6" ht="18.75">
      <c r="A40" s="8">
        <v>20</v>
      </c>
      <c r="B40" s="4"/>
      <c r="D40" s="4"/>
      <c r="F40" s="4"/>
    </row>
    <row r="42" spans="1:6" ht="18.75">
      <c r="A42" s="8">
        <v>31</v>
      </c>
      <c r="B42" s="4" t="s">
        <v>16</v>
      </c>
      <c r="D42" s="4"/>
    </row>
    <row r="44" spans="1:6" ht="18.75">
      <c r="A44" s="8">
        <v>32</v>
      </c>
      <c r="B44" s="4" t="s">
        <v>17</v>
      </c>
      <c r="D44" s="4"/>
    </row>
    <row r="46" spans="1:6" ht="18.75">
      <c r="A46" s="8">
        <v>33</v>
      </c>
      <c r="B46" s="4" t="s">
        <v>80</v>
      </c>
      <c r="D46" s="4"/>
    </row>
    <row r="48" spans="1:6" ht="18.75">
      <c r="A48" s="8">
        <v>34</v>
      </c>
      <c r="B48" s="4"/>
      <c r="D48" s="4"/>
    </row>
    <row r="50" spans="1:4" ht="18.75">
      <c r="A50" s="8">
        <v>35</v>
      </c>
      <c r="B50" s="4"/>
      <c r="D50" s="4"/>
    </row>
    <row r="52" spans="1:4" ht="18.75">
      <c r="A52" s="8">
        <v>36</v>
      </c>
      <c r="B52" s="4"/>
      <c r="D52" s="4"/>
    </row>
    <row r="54" spans="1:4" ht="18.75">
      <c r="A54" s="8">
        <v>51</v>
      </c>
      <c r="B54" s="11"/>
      <c r="C54" s="8"/>
      <c r="D54" s="11"/>
    </row>
    <row r="56" spans="1:4" ht="18.75">
      <c r="A56" s="8">
        <v>52</v>
      </c>
      <c r="B56" s="4"/>
      <c r="C56" s="8"/>
      <c r="D56" s="4"/>
    </row>
    <row r="58" spans="1:4" ht="18.75">
      <c r="A58" s="8">
        <v>53</v>
      </c>
      <c r="B58" s="4"/>
      <c r="C58" s="8"/>
      <c r="D58" s="4"/>
    </row>
    <row r="60" spans="1:4" ht="18.75">
      <c r="A60" s="8">
        <v>54</v>
      </c>
      <c r="B60" s="4"/>
      <c r="C60" s="8"/>
      <c r="D60" s="4"/>
    </row>
    <row r="62" spans="1:4" ht="18.75">
      <c r="A62" s="8">
        <v>55</v>
      </c>
      <c r="B62" s="11"/>
      <c r="C62" s="8"/>
      <c r="D62" s="11"/>
    </row>
    <row r="64" spans="1:4" ht="18.75">
      <c r="A64" s="8">
        <v>56</v>
      </c>
      <c r="B64" s="4"/>
      <c r="C64" s="8"/>
      <c r="D64" s="4"/>
    </row>
    <row r="66" spans="1:4" ht="18.75">
      <c r="A66" s="8">
        <v>57</v>
      </c>
      <c r="B66" s="4"/>
      <c r="C66" s="8"/>
      <c r="D66" s="4"/>
    </row>
    <row r="68" spans="1:4" ht="18.75">
      <c r="A68" s="8">
        <v>58</v>
      </c>
      <c r="B68" s="4"/>
      <c r="C68" s="8"/>
      <c r="D68" s="4"/>
    </row>
    <row r="70" spans="1:4" ht="18.75">
      <c r="A70" s="8">
        <v>59</v>
      </c>
      <c r="B70" s="4"/>
      <c r="C70" s="8"/>
      <c r="D70" s="4"/>
    </row>
    <row r="72" spans="1:4" ht="18.75">
      <c r="A72" s="8">
        <v>60</v>
      </c>
      <c r="B72" s="11"/>
      <c r="C72" s="8"/>
      <c r="D72" s="11"/>
    </row>
    <row r="74" spans="1:4" ht="18.75">
      <c r="A74" s="8">
        <v>61</v>
      </c>
      <c r="B74" s="4"/>
      <c r="C74" s="8"/>
      <c r="D74" s="4"/>
    </row>
    <row r="76" spans="1:4" ht="18.75">
      <c r="A76" s="8">
        <v>62</v>
      </c>
      <c r="B76" s="11"/>
      <c r="C76" s="8"/>
      <c r="D76" s="11"/>
    </row>
    <row r="78" spans="1:4" ht="18.75">
      <c r="A78" s="8">
        <v>63</v>
      </c>
      <c r="B78" s="11"/>
      <c r="C78" s="8"/>
      <c r="D78" s="11"/>
    </row>
    <row r="80" spans="1:4" ht="18.75">
      <c r="A80" s="8">
        <v>64</v>
      </c>
      <c r="B80" s="4"/>
      <c r="C80" s="8"/>
      <c r="D80" s="4"/>
    </row>
    <row r="82" spans="1:4" ht="18.75">
      <c r="A82" s="8">
        <v>65</v>
      </c>
      <c r="B82" s="4"/>
      <c r="C82" s="8"/>
      <c r="D82" s="4"/>
    </row>
    <row r="84" spans="1:4" ht="18.75">
      <c r="A84" s="8">
        <v>66</v>
      </c>
      <c r="B84" s="4"/>
      <c r="C84" s="8"/>
      <c r="D84" s="4"/>
    </row>
    <row r="86" spans="1:4" ht="18.75">
      <c r="A86" s="8">
        <v>67</v>
      </c>
      <c r="B86" s="4"/>
      <c r="C86" s="8"/>
      <c r="D86" s="4"/>
    </row>
    <row r="88" spans="1:4" ht="18.75">
      <c r="A88" s="8">
        <v>68</v>
      </c>
      <c r="B88" s="11"/>
      <c r="C88" s="8"/>
      <c r="D88" s="11"/>
    </row>
    <row r="90" spans="1:4" ht="18.75">
      <c r="A90" s="8">
        <v>69</v>
      </c>
      <c r="B90" s="4"/>
      <c r="C90" s="8"/>
    </row>
    <row r="92" spans="1:4" ht="18.75" customHeight="1">
      <c r="A92" s="8">
        <v>70</v>
      </c>
      <c r="B92" s="11"/>
      <c r="C92" s="8"/>
    </row>
    <row r="94" spans="1:4" ht="18.75" customHeight="1">
      <c r="A94" s="8">
        <v>71</v>
      </c>
    </row>
  </sheetData>
  <phoneticPr fontId="1"/>
  <pageMargins left="0.39370078740157483" right="0.78740157480314965" top="0.59055118110236227" bottom="0.98425196850393704" header="0.51181102362204722" footer="0.51181102362204722"/>
  <pageSetup paperSize="9" scale="15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日程表202508</vt:lpstr>
      <vt:lpstr>星取表Reg</vt:lpstr>
      <vt:lpstr>星取表Jr</vt:lpstr>
      <vt:lpstr>データ２</vt:lpstr>
      <vt:lpstr>日程表202508!Print_Area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渡辺英之;左治木徹</dc:creator>
  <cp:lastModifiedBy>User</cp:lastModifiedBy>
  <cp:lastPrinted>2025-07-27T11:48:47Z</cp:lastPrinted>
  <dcterms:created xsi:type="dcterms:W3CDTF">1998-10-18T23:17:38Z</dcterms:created>
  <dcterms:modified xsi:type="dcterms:W3CDTF">2025-07-27T22:17:30Z</dcterms:modified>
</cp:coreProperties>
</file>